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SC. MATERNA" sheetId="1" r:id="rId1"/>
    <sheet name="SC. ELEM." sheetId="2" r:id="rId2"/>
  </sheets>
  <definedNames/>
  <calcPr fullCalcOnLoad="1"/>
</workbook>
</file>

<file path=xl/sharedStrings.xml><?xml version="1.0" encoding="utf-8"?>
<sst xmlns="http://schemas.openxmlformats.org/spreadsheetml/2006/main" count="233" uniqueCount="164">
  <si>
    <t>TIPO DI SERVIZIO</t>
  </si>
  <si>
    <t>PUNTI</t>
  </si>
  <si>
    <t>NOTE</t>
  </si>
  <si>
    <t xml:space="preserve">       pp.6 per anno (1)</t>
  </si>
  <si>
    <t>Totale punti per Titolo I</t>
  </si>
  <si>
    <t>TIPO DI ESIGENZA</t>
  </si>
  <si>
    <r>
      <t>A)</t>
    </r>
    <r>
      <rPr>
        <sz val="10"/>
        <rFont val="Arial"/>
        <family val="0"/>
      </rPr>
      <t xml:space="preserve"> Per il ricongiungimento al coniuge ovvero, nel caso di docenti senza </t>
    </r>
  </si>
  <si>
    <t>Totale punti per Titolo II</t>
  </si>
  <si>
    <r>
      <t xml:space="preserve">B) </t>
    </r>
    <r>
      <rPr>
        <sz val="10"/>
        <rFont val="Arial"/>
        <family val="2"/>
      </rPr>
      <t>Per il superamento di un pubblico concorso ordinario per esami e titoli</t>
    </r>
  </si>
  <si>
    <t xml:space="preserve">    pp.1 (è valutabile un solo corso per lo stesso o per gli stessi anni</t>
  </si>
  <si>
    <t>TOTALE PUNTI DEI TITOLI RELATIVI ALLE LETTERE C,D,E,F,G</t>
  </si>
  <si>
    <t>(cumulabili tra loro fino ad un max di pp. 10)</t>
  </si>
  <si>
    <t>Scheda per l'attribuzione punteggio nelle graduatorie interne</t>
  </si>
  <si>
    <t>data</t>
  </si>
  <si>
    <t>firma del docente</t>
  </si>
  <si>
    <t>di cui sul sostegno =</t>
  </si>
  <si>
    <t xml:space="preserve">       pp.6 per anno (2)</t>
  </si>
  <si>
    <t>anni  =</t>
  </si>
  <si>
    <r>
      <t xml:space="preserve">D) </t>
    </r>
    <r>
      <rPr>
        <sz val="10"/>
        <rFont val="Arial"/>
        <family val="2"/>
      </rPr>
      <t>Per ogni diploma universitario (laurea breve o laurea di 1° livello o diplo-</t>
    </r>
  </si>
  <si>
    <r>
      <t xml:space="preserve">F) </t>
    </r>
    <r>
      <rPr>
        <sz val="10"/>
        <rFont val="Arial"/>
        <family val="2"/>
      </rPr>
      <t>Per ogni diploma di laurea (di durata almeno quadriennale) conseguito</t>
    </r>
  </si>
  <si>
    <t>(si/no)</t>
  </si>
  <si>
    <t xml:space="preserve">     inabili al lavoro e che possono essere asssistiti solamente nel comune</t>
  </si>
  <si>
    <t xml:space="preserve">     (apporre 1 se si ha il titolo, 0 in caso negativo)</t>
  </si>
  <si>
    <t>Totale punti per Titolo III</t>
  </si>
  <si>
    <t>(per docenti di SCUOLA ELEMENTARE)</t>
  </si>
  <si>
    <t>Inseg.</t>
  </si>
  <si>
    <t>Insegnante di sostegno</t>
  </si>
  <si>
    <r>
      <t xml:space="preserve">H) </t>
    </r>
    <r>
      <rPr>
        <sz val="10"/>
        <rFont val="Arial"/>
        <family val="2"/>
      </rPr>
      <t xml:space="preserve">Per la frequenza al corso di aggiornamento linguistico e glottodidattico, </t>
    </r>
  </si>
  <si>
    <r>
      <t xml:space="preserve">I ) </t>
    </r>
    <r>
      <rPr>
        <sz val="10"/>
        <rFont val="Arial"/>
        <family val="2"/>
      </rPr>
      <t>Per ogni partecipazione ai nuovi esami di stato, di cui alla legge n.425</t>
    </r>
  </si>
  <si>
    <t>TOTALE PUNTI DEI TITOLI RELATIVI ALLE LETTERE C,D,E,F,G, H</t>
  </si>
  <si>
    <r>
      <t>B2</t>
    </r>
    <r>
      <rPr>
        <sz val="10"/>
        <rFont val="Arial"/>
        <family val="0"/>
      </rPr>
      <t>) Servizio effettivamente prestato in ruolo della scuola secondaria ante-</t>
    </r>
  </si>
  <si>
    <t xml:space="preserve">      isole e/o nei paesi in via di sviluppo e o nelle scuole uniche o di</t>
  </si>
  <si>
    <r>
      <t>B4)</t>
    </r>
    <r>
      <rPr>
        <sz val="10"/>
        <rFont val="Arial"/>
        <family val="0"/>
      </rPr>
      <t xml:space="preserve"> Come B2 e B3 in scuole situate nelle piccole isole i in scuole uniche o</t>
    </r>
  </si>
  <si>
    <t xml:space="preserve">      di montagna elementari (vedi nota n.4)</t>
  </si>
  <si>
    <t>(per docenti di SCUOLA MATERNA)</t>
  </si>
  <si>
    <r>
      <t xml:space="preserve">A4) </t>
    </r>
    <r>
      <rPr>
        <sz val="10"/>
        <rFont val="Arial"/>
        <family val="2"/>
      </rPr>
      <t xml:space="preserve">Servizio di ruolo come </t>
    </r>
    <r>
      <rPr>
        <b/>
        <sz val="10"/>
        <rFont val="Arial"/>
        <family val="2"/>
      </rPr>
      <t xml:space="preserve">specialista </t>
    </r>
    <r>
      <rPr>
        <sz val="10"/>
        <rFont val="Arial"/>
        <family val="2"/>
      </rPr>
      <t>di lingua straniera dall'a.s. 1992/93</t>
    </r>
  </si>
  <si>
    <t xml:space="preserve">      per ogni anno in altro plesso (5)</t>
  </si>
  <si>
    <t>anni a pp. 0,50 =</t>
  </si>
  <si>
    <t>anni a pp. 1 =</t>
  </si>
  <si>
    <r>
      <t>C)</t>
    </r>
    <r>
      <rPr>
        <sz val="10"/>
        <rFont val="Arial"/>
        <family val="0"/>
      </rPr>
      <t xml:space="preserve"> Per ogni figlio di età superiore a 6 anni, ma che non abbia superato il 18° anno</t>
    </r>
  </si>
  <si>
    <t>anno scolastico</t>
  </si>
  <si>
    <t>Ins. di sostegno</t>
  </si>
  <si>
    <t>(apporre 1 se si ha titolo, 0 in caso negativo)</t>
  </si>
  <si>
    <t>TIPOLOGIA DEI TITOLI</t>
  </si>
  <si>
    <t xml:space="preserve">                     anni =</t>
  </si>
  <si>
    <t>Totale B2+B3</t>
  </si>
  <si>
    <t xml:space="preserve">(apporre 1 se si ha titolo, 0 in caso negativo) </t>
  </si>
  <si>
    <r>
      <t xml:space="preserve">C2) </t>
    </r>
    <r>
      <rPr>
        <sz val="10"/>
        <rFont val="Arial"/>
        <family val="2"/>
      </rPr>
      <t>Servizio di ruolo effettivo prestato per almeno un trienno continuativo</t>
    </r>
  </si>
  <si>
    <r>
      <t xml:space="preserve">C3) </t>
    </r>
    <r>
      <rPr>
        <sz val="10"/>
        <rFont val="Arial"/>
        <family val="2"/>
      </rPr>
      <t xml:space="preserve">Servizio di ruolo effettivo prestato per almeno un trienno continuativo </t>
    </r>
  </si>
  <si>
    <r>
      <t>A2)</t>
    </r>
    <r>
      <rPr>
        <sz val="10"/>
        <rFont val="Arial"/>
        <family val="0"/>
      </rPr>
      <t xml:space="preserve"> Servizio di ruolo effettivamente prestato in scuole situate nelle piccole</t>
    </r>
  </si>
  <si>
    <r>
      <t>A3)</t>
    </r>
    <r>
      <rPr>
        <sz val="10"/>
        <rFont val="Arial"/>
        <family val="0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  <family val="0"/>
      </rPr>
      <t xml:space="preserve"> coperta da effettivo servizio nel ruolo di</t>
    </r>
  </si>
  <si>
    <t>numero figli =</t>
  </si>
  <si>
    <r>
      <t>B2)</t>
    </r>
    <r>
      <rPr>
        <sz val="10"/>
        <rFont val="Arial"/>
        <family val="0"/>
      </rPr>
      <t xml:space="preserve"> Servizio di pre ruolo a tempo determinato in qualsiasi ordine e grado</t>
    </r>
  </si>
  <si>
    <r>
      <t>B3)</t>
    </r>
    <r>
      <rPr>
        <sz val="10"/>
        <rFont val="Arial"/>
        <family val="0"/>
      </rPr>
      <t xml:space="preserve"> Come B0, B1 e B2 in scuole situate nelle piccole isole (vedi nota 3)</t>
    </r>
  </si>
  <si>
    <t xml:space="preserve">     anno per i primi 5 aa.ss.- pp.3 per i successivi (8)                  anni =</t>
  </si>
  <si>
    <t xml:space="preserve">        anni  =</t>
  </si>
  <si>
    <r>
      <t xml:space="preserve">Totale B0+B1+ B2+B3     </t>
    </r>
    <r>
      <rPr>
        <sz val="10"/>
        <rFont val="Arial"/>
        <family val="2"/>
      </rPr>
      <t>anni =</t>
    </r>
  </si>
  <si>
    <r>
      <t>B1</t>
    </r>
    <r>
      <rPr>
        <sz val="10"/>
        <rFont val="Arial"/>
        <family val="0"/>
      </rPr>
      <t>) Servizio effettivamente prestato in ruolo della scuola secondaria antecedente</t>
    </r>
  </si>
  <si>
    <r>
      <t>B0</t>
    </r>
    <r>
      <rPr>
        <sz val="10"/>
        <rFont val="Arial"/>
        <family val="0"/>
      </rPr>
      <t>) Servizi di ruolo effettivamente prestati nelle scuole elementari e nei ruoli del</t>
    </r>
  </si>
  <si>
    <t xml:space="preserve">      vi (5)</t>
  </si>
  <si>
    <t xml:space="preserve">      pp. 2 per i successivi (6) anni =</t>
  </si>
  <si>
    <t xml:space="preserve">    coniuge o separati con atto omologato dal tribunale, per il ricongiungimento</t>
  </si>
  <si>
    <r>
      <t>D)</t>
    </r>
    <r>
      <rPr>
        <sz val="10"/>
        <rFont val="Arial"/>
        <family val="0"/>
      </rPr>
      <t xml:space="preserve"> Per la cura e l'assistenza di figli portatori di handicap o tossicodipendente</t>
    </r>
  </si>
  <si>
    <t xml:space="preserve">     ovvero del coniuge o di un genitore, totalmente e permanentemente inabili</t>
  </si>
  <si>
    <r>
      <t xml:space="preserve">B) </t>
    </r>
    <r>
      <rPr>
        <sz val="10"/>
        <rFont val="Arial"/>
        <family val="2"/>
      </rPr>
      <t>Per il superamento di un pubblico concorso ordinario per esami e titoli per l'</t>
    </r>
  </si>
  <si>
    <t xml:space="preserve">     (apporre 1 se si ha titolo, 0 in caso negativo) </t>
  </si>
  <si>
    <t xml:space="preserve">    accademici) </t>
  </si>
  <si>
    <t>N°</t>
  </si>
  <si>
    <r>
      <t xml:space="preserve">D) </t>
    </r>
    <r>
      <rPr>
        <sz val="10"/>
        <rFont val="Arial"/>
        <family val="2"/>
      </rPr>
      <t>Per ogni diploma universitario (laurea breve o laurea di 1° livello o diploma</t>
    </r>
  </si>
  <si>
    <t xml:space="preserve">    ISEF) conseguito oltre al titolo di studio attualmente necessario per l'accesso</t>
  </si>
  <si>
    <r>
      <t xml:space="preserve">H ) </t>
    </r>
    <r>
      <rPr>
        <sz val="10"/>
        <rFont val="Arial"/>
        <family val="2"/>
      </rPr>
      <t>Per ogni partecipazione ai nuovi esami di stato, di cui alla legge n.425</t>
    </r>
  </si>
  <si>
    <t xml:space="preserve">    del 1997 (da 1998/99 a 2000/01), in qualità di presidente di commissione o di</t>
  </si>
  <si>
    <t xml:space="preserve">    componente esterno o interno, compresa l'attività di docente di sostegno all'</t>
  </si>
  <si>
    <t xml:space="preserve">    ma ISEF) conseguito oltre al titolo di studio attualmente necessario per</t>
  </si>
  <si>
    <t>N.B.</t>
  </si>
  <si>
    <t>N° (max 3)</t>
  </si>
  <si>
    <t xml:space="preserve">    (apporre 1 se si ha titolo, 0 in caso negativo) </t>
  </si>
  <si>
    <r>
      <t xml:space="preserve">A0)  </t>
    </r>
    <r>
      <rPr>
        <sz val="10"/>
        <rFont val="Arial"/>
        <family val="2"/>
      </rPr>
      <t>Servizio effettivamente prestato nel ruolo di attuale appartenenza :</t>
    </r>
  </si>
  <si>
    <r>
      <t>A1)</t>
    </r>
    <r>
      <rPr>
        <sz val="10"/>
        <rFont val="Arial"/>
        <family val="0"/>
      </rPr>
      <t xml:space="preserve">  Decorr. giuridica coperta da effettivo servizio nel ruolo di attuale appartenenza:</t>
    </r>
  </si>
  <si>
    <t xml:space="preserve">      isole e/o nei paesi in via di sviluppo: pp. 6 per anno (3)         anni =</t>
  </si>
  <si>
    <t xml:space="preserve">       attuale appartenenza:  pp.3 per anno (4)                                 anni =</t>
  </si>
  <si>
    <t xml:space="preserve">      personale educativo: pp. 3 per anno per i primi 4 aa. e pp.2 per i successi-</t>
  </si>
  <si>
    <t xml:space="preserve">      rispetto a quello di attuale appartenenza: pp.3 per anno per i primi 4 aa. e</t>
  </si>
  <si>
    <t xml:space="preserve">      di scuola statale: pp.3 per anno per i primi 4 aa, pp.2 per i successivi (7)</t>
  </si>
  <si>
    <t>punti =</t>
  </si>
  <si>
    <r>
      <t>C0)</t>
    </r>
    <r>
      <rPr>
        <sz val="10"/>
        <rFont val="Arial"/>
        <family val="0"/>
      </rPr>
      <t xml:space="preserve"> Servizio di ruolo continuativo nella scuola di attuale titolarità: pp. 2 per</t>
    </r>
  </si>
  <si>
    <r>
      <t>B)</t>
    </r>
    <r>
      <rPr>
        <sz val="10"/>
        <rFont val="Arial"/>
        <family val="0"/>
      </rPr>
      <t xml:space="preserve"> Per ogni figlio di età inferiore a sei anni: pp.4 per ogni figlio (12)</t>
    </r>
  </si>
  <si>
    <r>
      <t xml:space="preserve">A) </t>
    </r>
    <r>
      <rPr>
        <sz val="10"/>
        <rFont val="Arial"/>
        <family val="2"/>
      </rPr>
      <t>Per ogni promozione di merito distinto: pp.3 (15)                              N°</t>
    </r>
  </si>
  <si>
    <t xml:space="preserve">    accesso al ruolo di appartenenza o a ruoli di livello pari o superiore: pp.12 (16) </t>
  </si>
  <si>
    <r>
      <t xml:space="preserve">C) </t>
    </r>
    <r>
      <rPr>
        <sz val="10"/>
        <rFont val="Arial"/>
        <family val="2"/>
      </rPr>
      <t>Per ogni diploma di specializzazione conseguiti in corsi post - università:</t>
    </r>
  </si>
  <si>
    <t xml:space="preserve">    pp.5 (17) (è valutabile un solo diploma per lo stesso o per gli stessi anni</t>
  </si>
  <si>
    <t xml:space="preserve">    al ruolo di appartenenza: pp. 3 (18)</t>
  </si>
  <si>
    <r>
      <t xml:space="preserve">E) </t>
    </r>
    <r>
      <rPr>
        <sz val="10"/>
        <rFont val="Arial"/>
        <family val="2"/>
      </rPr>
      <t>Per ogni corso di perfezionamento di durata non inferiore ad un anno: pp.1 (19)</t>
    </r>
  </si>
  <si>
    <t xml:space="preserve">   (è valutabile un solo corso per lo stesso o per gli stessi anni accademici)</t>
  </si>
  <si>
    <r>
      <t xml:space="preserve">F) </t>
    </r>
    <r>
      <rPr>
        <sz val="10"/>
        <rFont val="Arial"/>
        <family val="2"/>
      </rPr>
      <t>Per ogni diploma di laurea (di durata almeno quadriennale) conseguito oltre</t>
    </r>
  </si>
  <si>
    <t xml:space="preserve">    oltre al titolo di studio attualmente necessario per l'accesso al ruolo di attuale</t>
  </si>
  <si>
    <t xml:space="preserve">    appartenenza: pp. 5 (20)</t>
  </si>
  <si>
    <r>
      <t xml:space="preserve">G) </t>
    </r>
    <r>
      <rPr>
        <sz val="10"/>
        <rFont val="Arial"/>
        <family val="2"/>
      </rPr>
      <t>Per il conseguito del titolo di "dottorato della ricerca" : pp. 5 (21)</t>
    </r>
  </si>
  <si>
    <t xml:space="preserve">    alunno "h" che ha sostenuto l'esame: pp.1 (22)                     N°(max 3)</t>
  </si>
  <si>
    <t xml:space="preserve">    per l'accesso al ruolo di appartenenza o a ruoli di livello pari o superiori:</t>
  </si>
  <si>
    <r>
      <t xml:space="preserve">C) </t>
    </r>
    <r>
      <rPr>
        <sz val="10"/>
        <rFont val="Arial"/>
        <family val="2"/>
      </rPr>
      <t>Per ogni diploma di specializzazione conseguiti in corsi post-università:</t>
    </r>
  </si>
  <si>
    <t xml:space="preserve">    pp.5 (è valutabile un solo diploma per lo stesso o per gli stessi anni</t>
  </si>
  <si>
    <r>
      <t xml:space="preserve">E) </t>
    </r>
    <r>
      <rPr>
        <sz val="10"/>
        <rFont val="Arial"/>
        <family val="2"/>
      </rPr>
      <t>Per ogni corso di perfezionamento di durata non inferiore ad un anno:</t>
    </r>
  </si>
  <si>
    <r>
      <t>A1)</t>
    </r>
    <r>
      <rPr>
        <sz val="10"/>
        <rFont val="Arial"/>
        <family val="0"/>
      </rPr>
      <t xml:space="preserve">  Decorr. giuridica coperta da effettivo servizio nel ruolo di attuale apparte-</t>
    </r>
  </si>
  <si>
    <t xml:space="preserve">       nenza: pp.6 per anno (2)anni =</t>
  </si>
  <si>
    <t xml:space="preserve">      montagna: pp. 6 per anno (3)                                          anni =</t>
  </si>
  <si>
    <t xml:space="preserve">       attuale appartenenza: pp.3 per anno (4)                          anni =</t>
  </si>
  <si>
    <t xml:space="preserve">      all'a.s. 1997/98: pp.0,50 per ogni anno nel plesso di titolarità e pp. 1</t>
  </si>
  <si>
    <r>
      <t>B0</t>
    </r>
    <r>
      <rPr>
        <sz val="10"/>
        <rFont val="Arial"/>
        <family val="0"/>
      </rPr>
      <t>) Servizi di ruolo effettivamente prestati nelle scuole materne e nei ruoli</t>
    </r>
  </si>
  <si>
    <t xml:space="preserve">      ruoli del personale educativo: pp. 3 per anno (6)</t>
  </si>
  <si>
    <r>
      <t>B1)</t>
    </r>
    <r>
      <rPr>
        <sz val="10"/>
        <rFont val="Arial"/>
        <family val="0"/>
      </rPr>
      <t xml:space="preserve"> Idem c.s. in scuole situate nelle piccole isole: pp.3 per anno (7)</t>
    </r>
  </si>
  <si>
    <t xml:space="preserve">      cedente rispetto a quello di attuale appartenenza: pp.3 per anno (8)</t>
  </si>
  <si>
    <r>
      <t>B3)</t>
    </r>
    <r>
      <rPr>
        <sz val="10"/>
        <rFont val="Arial"/>
        <family val="0"/>
      </rPr>
      <t xml:space="preserve"> Servizio di pre ruolo a tempo determinato in qualsiasi ordine e grado di</t>
    </r>
  </si>
  <si>
    <t xml:space="preserve">      scuola statale: pp.3 per anno per i primi 4 aa, pp.2 per i successivi (9)</t>
  </si>
  <si>
    <t xml:space="preserve">      anno per i primi 5 aa.ss., pp.3 per i successivi (10)           anni =</t>
  </si>
  <si>
    <r>
      <t xml:space="preserve">      dal 92/93 e fino al 97/98 come docente </t>
    </r>
    <r>
      <rPr>
        <b/>
        <sz val="10"/>
        <rFont val="Arial"/>
        <family val="2"/>
      </rPr>
      <t xml:space="preserve">specializzato </t>
    </r>
    <r>
      <rPr>
        <sz val="10"/>
        <rFont val="Arial"/>
        <family val="2"/>
      </rPr>
      <t>di lingua straniera:</t>
    </r>
  </si>
  <si>
    <r>
      <t xml:space="preserve">     dal 92/93 e fino al 97/98 come docente </t>
    </r>
    <r>
      <rPr>
        <b/>
        <sz val="10"/>
        <rFont val="Arial"/>
        <family val="2"/>
      </rPr>
      <t xml:space="preserve">specialista </t>
    </r>
    <r>
      <rPr>
        <sz val="10"/>
        <rFont val="Arial"/>
        <family val="2"/>
      </rPr>
      <t>di lingua straniera:</t>
    </r>
  </si>
  <si>
    <t xml:space="preserve">      pp. 1,50 (12)     (appore 1 se si ha titolo, 0 in caso negatrivo) </t>
  </si>
  <si>
    <t xml:space="preserve">      pp. 3 (12)   (apporre 1 se si ha titolo, 0 in caso negativo)</t>
  </si>
  <si>
    <r>
      <t>B)</t>
    </r>
    <r>
      <rPr>
        <sz val="10"/>
        <rFont val="Arial"/>
        <family val="0"/>
      </rPr>
      <t xml:space="preserve"> Per ogni figlio di età inferiore a sei anni: pp.4 per ogni figlio (15)</t>
    </r>
  </si>
  <si>
    <t xml:space="preserve">    inabile a qualsiasi lavoro: pp.3 per ogni figlio (16)     numero figli =</t>
  </si>
  <si>
    <r>
      <t>D)</t>
    </r>
    <r>
      <rPr>
        <sz val="10"/>
        <rFont val="Arial"/>
        <family val="0"/>
      </rPr>
      <t xml:space="preserve"> Per la cura e l'assistenza di figli portatori di handicap o tossicodipendenti</t>
    </r>
  </si>
  <si>
    <t xml:space="preserve">    ovvero del coniuge o di un genitore, totalmente e permanentemente</t>
  </si>
  <si>
    <r>
      <t>C)</t>
    </r>
    <r>
      <rPr>
        <sz val="10"/>
        <rFont val="Arial"/>
        <family val="0"/>
      </rPr>
      <t xml:space="preserve"> Per ogni figlio di età superiore a 6 anni, ma che non abbia superato il 18°</t>
    </r>
  </si>
  <si>
    <t xml:space="preserve">    anno ovvero per ogni figlio maggiorenne totalmente e permenentemente</t>
  </si>
  <si>
    <t xml:space="preserve">    pp. 12 (19)    (apporre 1 se si ha titolo, 0 in caso negativo)      </t>
  </si>
  <si>
    <t xml:space="preserve">   accademici) (20)                                                                   N°</t>
  </si>
  <si>
    <t xml:space="preserve">    l'accesso al ruolo di appartenenza: pp. 3 (21)                          N°</t>
  </si>
  <si>
    <t xml:space="preserve">    accademici) (22)                                                                   N°</t>
  </si>
  <si>
    <t xml:space="preserve">    oltre al titolo di studio attualmente necessario per l'accesso al ruolo di</t>
  </si>
  <si>
    <t xml:space="preserve">    appartenenza: pp. 5 (23)                                                        N°</t>
  </si>
  <si>
    <r>
      <t xml:space="preserve">G) </t>
    </r>
    <r>
      <rPr>
        <sz val="10"/>
        <rFont val="Arial"/>
        <family val="2"/>
      </rPr>
      <t>Per il conseguito del titolo di "dottorato della ricerca":  pp. 5 (24)</t>
    </r>
  </si>
  <si>
    <r>
      <t xml:space="preserve">A) </t>
    </r>
    <r>
      <rPr>
        <sz val="10"/>
        <rFont val="Arial"/>
        <family val="2"/>
      </rPr>
      <t>Per ogni promozione di merito distinto: pp.3 (18)                    N°</t>
    </r>
  </si>
  <si>
    <t xml:space="preserve">    compreso nel piano attuato dal MIUR (ex MPI): pp. 1 (25)</t>
  </si>
  <si>
    <t xml:space="preserve">    del 1997 (da 1998/99 a 2000/01), in qualità di presidente di commissione</t>
  </si>
  <si>
    <t xml:space="preserve">    o di componente esterno o interno, compresa l'attività di docente di</t>
  </si>
  <si>
    <t xml:space="preserve">    sostegno all'alunno "h" che ha sostenuto l'esame (26):  pp.1 </t>
  </si>
  <si>
    <t xml:space="preserve">     al lavoro e che possono essere asssistiti solamente nel comune di titolarità:</t>
  </si>
  <si>
    <t xml:space="preserve"> qualsiasi lavoro: pp.3 per ogni figlio (13)                           numero figli =</t>
  </si>
  <si>
    <t xml:space="preserve">    ovvero per ogni figlio maggiorenne totalmente e permanentemente inabile a</t>
  </si>
  <si>
    <t xml:space="preserve">     di titolarità: pp.6 (17) (vedi nota TIT. II let. A )</t>
  </si>
  <si>
    <r>
      <t xml:space="preserve">    ai figli o ai genitori: pp.6 (11)   (</t>
    </r>
    <r>
      <rPr>
        <b/>
        <sz val="8"/>
        <rFont val="Arial"/>
        <family val="2"/>
      </rPr>
      <t>N.B.</t>
    </r>
    <r>
      <rPr>
        <sz val="8"/>
        <rFont val="Arial"/>
        <family val="2"/>
      </rPr>
      <t xml:space="preserve"> Valutabile solo se residente nello stesso comune di ti-</t>
    </r>
  </si>
  <si>
    <r>
      <t>tolarità)</t>
    </r>
    <r>
      <rPr>
        <sz val="10"/>
        <rFont val="Arial"/>
        <family val="0"/>
      </rPr>
      <t xml:space="preserve">       (apporre 1 se si ha il titolo, 0 in caso negativo)</t>
    </r>
  </si>
  <si>
    <r>
      <t xml:space="preserve">     pp. 6 (14)</t>
    </r>
    <r>
      <rPr>
        <sz val="8"/>
        <rFont val="Arial"/>
        <family val="2"/>
      </rPr>
      <t>(vedi nota TIT. II let. A)</t>
    </r>
    <r>
      <rPr>
        <sz val="10"/>
        <rFont val="Arial"/>
        <family val="0"/>
      </rPr>
      <t>(apporre 1 se si ha titolo,0 in caso negativo)</t>
    </r>
  </si>
  <si>
    <r>
      <t>di titolarità</t>
    </r>
    <r>
      <rPr>
        <sz val="10"/>
        <rFont val="Arial"/>
        <family val="0"/>
      </rPr>
      <t xml:space="preserve"> ) (apporre 1 se si ha il titolo, 0 in caso negativo)</t>
    </r>
  </si>
  <si>
    <r>
      <t xml:space="preserve">    ai figli o ai genitori: pp.6 (14) ( </t>
    </r>
    <r>
      <rPr>
        <b/>
        <sz val="8"/>
        <rFont val="Arial"/>
        <family val="2"/>
      </rPr>
      <t>N.B.</t>
    </r>
    <r>
      <rPr>
        <sz val="8"/>
        <rFont val="Arial"/>
        <family val="2"/>
      </rPr>
      <t xml:space="preserve"> Valutabile solo se residente nello stesso comune</t>
    </r>
  </si>
  <si>
    <t xml:space="preserve">    titolarità senza soluzione di continuità in aggiunta a quello previsto dalle </t>
  </si>
  <si>
    <r>
      <t xml:space="preserve">C1) </t>
    </r>
    <r>
      <rPr>
        <sz val="10"/>
        <rFont val="Arial"/>
        <family val="0"/>
      </rPr>
      <t xml:space="preserve">Per ogno anno di servizio di ruolo prestato nel </t>
    </r>
    <r>
      <rPr>
        <b/>
        <sz val="10"/>
        <rFont val="Arial"/>
        <family val="2"/>
      </rPr>
      <t>comune</t>
    </r>
    <r>
      <rPr>
        <sz val="10"/>
        <rFont val="Arial"/>
        <family val="0"/>
      </rPr>
      <t xml:space="preserve"> di attuale</t>
    </r>
  </si>
  <si>
    <r>
      <t xml:space="preserve">D)  </t>
    </r>
    <r>
      <rPr>
        <sz val="10"/>
        <rFont val="Arial"/>
        <family val="2"/>
      </rPr>
      <t xml:space="preserve">A coloro che, </t>
    </r>
    <r>
      <rPr>
        <sz val="10"/>
        <rFont val="Arial"/>
        <family val="0"/>
      </rPr>
      <t>per un triennio, a decorrere dalle operazioni di mobilità</t>
    </r>
  </si>
  <si>
    <t>domanda l'abbiano revocata nei termini previsti, verrà riconosciuto, dopo</t>
  </si>
  <si>
    <t>il predetto triennio, una tantum, un punteggio aggiuntivo. Tale punteggio</t>
  </si>
  <si>
    <r>
      <t xml:space="preserve">rimane acquisito e spendibile sino a quando non si è </t>
    </r>
    <r>
      <rPr>
        <b/>
        <sz val="10"/>
        <rFont val="Arial"/>
        <family val="2"/>
      </rPr>
      <t>soddisfatti</t>
    </r>
    <r>
      <rPr>
        <sz val="10"/>
        <rFont val="Arial"/>
        <family val="2"/>
      </rPr>
      <t xml:space="preserve"> in un</t>
    </r>
  </si>
  <si>
    <t xml:space="preserve">    lettere A0,1,2,3 e B0,1,2,3 : pp.1 per anno (9)                       anni =</t>
  </si>
  <si>
    <t xml:space="preserve">  movimento di mobilità a domanda. Punti 10</t>
  </si>
  <si>
    <t xml:space="preserve">    lettere A0,1,2,3,4 e B0,1,2,3,4 : pp.1 per anno (11)              anni =</t>
  </si>
  <si>
    <t>graduatoria a.s.</t>
  </si>
  <si>
    <t>TITOLO II - ESIGENZE DI FAMIGLIA termine present. domanda trasf.</t>
  </si>
  <si>
    <t>TITOLO III - TITOLI GENERALI   termine present. domanda trasf.</t>
  </si>
  <si>
    <t>domanda di trasferimento provinciale o passaggio provinciale o, pur avendo presentato</t>
  </si>
  <si>
    <t xml:space="preserve">per l'a.s. 2000/2001 e fino all'a.s. 2007/2008, non presentano o non abbiano presentato </t>
  </si>
  <si>
    <t>TITOLO I - ANZIANITA' DI SERVIZIO (*) AL 31/08/2020</t>
  </si>
  <si>
    <t>2020/2021</t>
  </si>
  <si>
    <t>2022/2023</t>
  </si>
  <si>
    <t>TITOLO I - ANZIANITA' DI SERVIZIO (*) AL 31/08/2022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</si>
</sst>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/>
    </xf>
    <xf numFmtId="1" fontId="0" fillId="0" borderId="18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4" borderId="19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32" borderId="21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25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4" borderId="19" xfId="0" applyFill="1" applyBorder="1" applyAlignment="1">
      <alignment horizontal="center"/>
    </xf>
    <xf numFmtId="178" fontId="0" fillId="0" borderId="0" xfId="0" applyNumberForma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32" borderId="15" xfId="0" applyFont="1" applyFill="1" applyBorder="1" applyAlignment="1">
      <alignment/>
    </xf>
    <xf numFmtId="1" fontId="2" fillId="32" borderId="15" xfId="0" applyNumberFormat="1" applyFont="1" applyFill="1" applyBorder="1" applyAlignment="1" applyProtection="1">
      <alignment horizontal="right"/>
      <protection/>
    </xf>
    <xf numFmtId="1" fontId="0" fillId="32" borderId="18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0" borderId="31" xfId="0" applyNumberFormat="1" applyFill="1" applyBorder="1" applyAlignment="1">
      <alignment horizontal="right"/>
    </xf>
    <xf numFmtId="1" fontId="0" fillId="32" borderId="21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 horizontal="right"/>
    </xf>
    <xf numFmtId="1" fontId="0" fillId="32" borderId="21" xfId="0" applyNumberForma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0" fillId="32" borderId="15" xfId="0" applyNumberFormat="1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78" fontId="0" fillId="0" borderId="14" xfId="0" applyNumberFormat="1" applyFill="1" applyBorder="1" applyAlignment="1">
      <alignment horizontal="right"/>
    </xf>
    <xf numFmtId="178" fontId="0" fillId="32" borderId="21" xfId="0" applyNumberFormat="1" applyFill="1" applyBorder="1" applyAlignment="1" applyProtection="1">
      <alignment horizontal="right"/>
      <protection locked="0"/>
    </xf>
    <xf numFmtId="178" fontId="0" fillId="0" borderId="12" xfId="0" applyNumberFormat="1" applyFill="1" applyBorder="1" applyAlignment="1" applyProtection="1">
      <alignment horizontal="right"/>
      <protection locked="0"/>
    </xf>
    <xf numFmtId="178" fontId="0" fillId="32" borderId="21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78" fontId="2" fillId="0" borderId="15" xfId="0" applyNumberFormat="1" applyFont="1" applyFill="1" applyBorder="1" applyAlignment="1" applyProtection="1">
      <alignment horizontal="right"/>
      <protection/>
    </xf>
    <xf numFmtId="178" fontId="0" fillId="0" borderId="21" xfId="0" applyNumberFormat="1" applyFill="1" applyBorder="1" applyAlignment="1">
      <alignment horizontal="right"/>
    </xf>
    <xf numFmtId="178" fontId="0" fillId="0" borderId="14" xfId="0" applyNumberFormat="1" applyFill="1" applyBorder="1" applyAlignment="1" applyProtection="1">
      <alignment horizontal="right"/>
      <protection/>
    </xf>
    <xf numFmtId="178" fontId="0" fillId="0" borderId="33" xfId="0" applyNumberFormat="1" applyFill="1" applyBorder="1" applyAlignment="1">
      <alignment horizontal="right"/>
    </xf>
    <xf numFmtId="178" fontId="0" fillId="0" borderId="33" xfId="0" applyNumberFormat="1" applyFill="1" applyBorder="1" applyAlignment="1" applyProtection="1">
      <alignment horizontal="right"/>
      <protection locked="0"/>
    </xf>
    <xf numFmtId="178" fontId="0" fillId="0" borderId="14" xfId="0" applyNumberFormat="1" applyFill="1" applyBorder="1" applyAlignment="1" applyProtection="1">
      <alignment horizontal="right"/>
      <protection locked="0"/>
    </xf>
    <xf numFmtId="1" fontId="0" fillId="32" borderId="15" xfId="0" applyNumberFormat="1" applyFill="1" applyBorder="1" applyAlignment="1" applyProtection="1">
      <alignment horizontal="right"/>
      <protection locked="0"/>
    </xf>
    <xf numFmtId="1" fontId="0" fillId="32" borderId="18" xfId="0" applyNumberFormat="1" applyFont="1" applyFill="1" applyBorder="1" applyAlignment="1">
      <alignment horizontal="right"/>
    </xf>
    <xf numFmtId="1" fontId="0" fillId="0" borderId="18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2" borderId="15" xfId="0" applyNumberFormat="1" applyFon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32" borderId="2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right"/>
    </xf>
    <xf numFmtId="0" fontId="0" fillId="32" borderId="18" xfId="0" applyFont="1" applyFill="1" applyBorder="1" applyAlignment="1">
      <alignment/>
    </xf>
    <xf numFmtId="1" fontId="0" fillId="32" borderId="21" xfId="0" applyNumberFormat="1" applyFill="1" applyBorder="1" applyAlignment="1" applyProtection="1">
      <alignment horizontal="right"/>
      <protection/>
    </xf>
    <xf numFmtId="1" fontId="2" fillId="0" borderId="31" xfId="0" applyNumberFormat="1" applyFont="1" applyFill="1" applyBorder="1" applyAlignment="1">
      <alignment horizontal="right"/>
    </xf>
    <xf numFmtId="1" fontId="0" fillId="32" borderId="1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32" borderId="18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>
      <alignment horizontal="right"/>
    </xf>
    <xf numFmtId="1" fontId="0" fillId="32" borderId="15" xfId="0" applyNumberFormat="1" applyFont="1" applyFill="1" applyBorder="1" applyAlignment="1">
      <alignment horizontal="right"/>
    </xf>
    <xf numFmtId="1" fontId="0" fillId="0" borderId="34" xfId="0" applyNumberFormat="1" applyFill="1" applyBorder="1" applyAlignment="1">
      <alignment/>
    </xf>
    <xf numFmtId="1" fontId="0" fillId="0" borderId="10" xfId="0" applyNumberFormat="1" applyFill="1" applyBorder="1" applyAlignment="1" applyProtection="1">
      <alignment horizontal="center"/>
      <protection locked="0"/>
    </xf>
    <xf numFmtId="178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right"/>
    </xf>
    <xf numFmtId="1" fontId="0" fillId="32" borderId="15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0" xfId="0" applyFont="1" applyBorder="1" applyAlignment="1">
      <alignment/>
    </xf>
    <xf numFmtId="1" fontId="0" fillId="32" borderId="10" xfId="0" applyNumberFormat="1" applyFill="1" applyBorder="1" applyAlignment="1">
      <alignment horizontal="right"/>
    </xf>
    <xf numFmtId="1" fontId="0" fillId="32" borderId="14" xfId="0" applyNumberForma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4" borderId="35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4" borderId="3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0.00390625" style="0" customWidth="1"/>
    <col min="3" max="3" width="10.57421875" style="0" customWidth="1"/>
    <col min="4" max="4" width="6.57421875" style="0" customWidth="1"/>
    <col min="5" max="5" width="25.421875" style="0" customWidth="1"/>
    <col min="6" max="6" width="10.57421875" style="0" customWidth="1"/>
    <col min="7" max="7" width="11.00390625" style="0" customWidth="1"/>
    <col min="8" max="8" width="6.57421875" style="0" customWidth="1"/>
    <col min="9" max="9" width="6.28125" style="0" customWidth="1"/>
  </cols>
  <sheetData>
    <row r="6" spans="1:9" ht="15.75">
      <c r="A6" s="193" t="s">
        <v>12</v>
      </c>
      <c r="B6" s="194"/>
      <c r="C6" s="194"/>
      <c r="D6" s="194"/>
      <c r="E6" s="194"/>
      <c r="F6" s="194"/>
      <c r="G6" s="194"/>
      <c r="H6" s="194"/>
      <c r="I6" s="195"/>
    </row>
    <row r="7" spans="1:9" ht="15">
      <c r="A7" s="196" t="s">
        <v>34</v>
      </c>
      <c r="B7" s="197"/>
      <c r="C7" s="197"/>
      <c r="D7" s="197"/>
      <c r="E7" s="197"/>
      <c r="F7" s="197"/>
      <c r="G7" s="197"/>
      <c r="H7" s="197"/>
      <c r="I7" s="198"/>
    </row>
    <row r="8" spans="1:9" ht="15.75">
      <c r="A8" s="11" t="s">
        <v>25</v>
      </c>
      <c r="B8" s="199"/>
      <c r="C8" s="200"/>
      <c r="D8" s="200"/>
      <c r="E8" s="200"/>
      <c r="F8" s="200"/>
      <c r="G8" s="200"/>
      <c r="H8" s="200"/>
      <c r="I8" s="201"/>
    </row>
    <row r="9" spans="1:9" ht="12.75">
      <c r="A9" s="24"/>
      <c r="B9" s="4"/>
      <c r="C9" s="4"/>
      <c r="D9" s="4"/>
      <c r="E9" s="4"/>
      <c r="F9" s="4"/>
      <c r="G9" s="4"/>
      <c r="H9" s="4"/>
      <c r="I9" s="4"/>
    </row>
    <row r="10" spans="1:9" ht="12.75">
      <c r="A10" s="205" t="s">
        <v>155</v>
      </c>
      <c r="B10" s="205"/>
      <c r="C10" s="68" t="s">
        <v>161</v>
      </c>
      <c r="D10" s="4"/>
      <c r="E10" s="202" t="s">
        <v>26</v>
      </c>
      <c r="F10" s="203"/>
      <c r="G10" s="204"/>
      <c r="H10" s="35"/>
      <c r="I10" s="131" t="s">
        <v>20</v>
      </c>
    </row>
    <row r="11" spans="1:9" s="2" customFormat="1" ht="12.75">
      <c r="A11" s="5"/>
      <c r="B11" s="5"/>
      <c r="C11" s="5"/>
      <c r="D11" s="5"/>
      <c r="E11" s="5"/>
      <c r="F11" s="37" t="s">
        <v>74</v>
      </c>
      <c r="G11" s="133"/>
      <c r="H11" s="137"/>
      <c r="I11" s="138"/>
    </row>
    <row r="12" spans="1:9" s="2" customFormat="1" ht="13.5" thickBot="1">
      <c r="A12" s="5"/>
      <c r="B12" s="5"/>
      <c r="C12" s="5"/>
      <c r="D12" s="5"/>
      <c r="E12" s="5"/>
      <c r="F12" s="5"/>
      <c r="G12" s="5"/>
      <c r="H12" s="128"/>
      <c r="I12" s="128"/>
    </row>
    <row r="13" spans="1:9" ht="19.5" thickBot="1">
      <c r="A13" s="179" t="s">
        <v>160</v>
      </c>
      <c r="B13" s="180"/>
      <c r="C13" s="180"/>
      <c r="D13" s="180"/>
      <c r="E13" s="180"/>
      <c r="F13" s="180"/>
      <c r="G13" s="180"/>
      <c r="H13" s="180"/>
      <c r="I13" s="181"/>
    </row>
    <row r="14" spans="1:9" ht="13.5" thickBot="1">
      <c r="A14" s="182" t="s">
        <v>0</v>
      </c>
      <c r="B14" s="191"/>
      <c r="C14" s="191"/>
      <c r="D14" s="191"/>
      <c r="E14" s="191"/>
      <c r="F14" s="222"/>
      <c r="G14" s="95" t="s">
        <v>1</v>
      </c>
      <c r="H14" s="192" t="s">
        <v>2</v>
      </c>
      <c r="I14" s="183"/>
    </row>
    <row r="15" spans="1:9" ht="12.75">
      <c r="A15" s="223" t="s">
        <v>77</v>
      </c>
      <c r="B15" s="187"/>
      <c r="C15" s="187"/>
      <c r="D15" s="187"/>
      <c r="E15" s="187"/>
      <c r="F15" s="187"/>
      <c r="G15" s="6"/>
      <c r="H15" s="46"/>
      <c r="I15" s="47"/>
    </row>
    <row r="16" spans="1:10" ht="13.5" thickBot="1">
      <c r="A16" s="19" t="s">
        <v>3</v>
      </c>
      <c r="B16" s="20"/>
      <c r="C16" s="67" t="s">
        <v>17</v>
      </c>
      <c r="D16" s="33"/>
      <c r="E16" s="67" t="s">
        <v>15</v>
      </c>
      <c r="F16" s="33"/>
      <c r="G16" s="83">
        <f>IF(F16&lt;=D16,(D16+F16)*6,IF(F16&gt;D16,1111111111))</f>
        <v>0</v>
      </c>
      <c r="H16" s="13"/>
      <c r="I16" s="14"/>
      <c r="J16" s="2"/>
    </row>
    <row r="17" spans="1:9" ht="13.5" thickTop="1">
      <c r="A17" s="223" t="s">
        <v>78</v>
      </c>
      <c r="B17" s="187"/>
      <c r="C17" s="187"/>
      <c r="D17" s="187"/>
      <c r="E17" s="187"/>
      <c r="F17" s="187"/>
      <c r="G17" s="88"/>
      <c r="H17" s="6"/>
      <c r="I17" s="10"/>
    </row>
    <row r="18" spans="1:9" ht="13.5" thickBot="1">
      <c r="A18" s="17" t="s">
        <v>16</v>
      </c>
      <c r="B18" s="18"/>
      <c r="C18" s="67" t="s">
        <v>17</v>
      </c>
      <c r="D18" s="33"/>
      <c r="E18" s="67" t="s">
        <v>15</v>
      </c>
      <c r="F18" s="33"/>
      <c r="G18" s="83">
        <f>IF(F18&lt;=D18,(D18+F18)*6,IF(F18&gt;D18,11111111111))</f>
        <v>0</v>
      </c>
      <c r="H18" s="13"/>
      <c r="I18" s="14"/>
    </row>
    <row r="19" spans="1:9" ht="13.5" thickTop="1">
      <c r="A19" s="165" t="s">
        <v>49</v>
      </c>
      <c r="B19" s="166"/>
      <c r="C19" s="166"/>
      <c r="D19" s="166"/>
      <c r="E19" s="166"/>
      <c r="F19" s="167"/>
      <c r="G19" s="123"/>
      <c r="H19" s="6"/>
      <c r="I19" s="10"/>
    </row>
    <row r="20" spans="1:9" ht="13.5" thickBot="1">
      <c r="A20" s="173" t="s">
        <v>79</v>
      </c>
      <c r="B20" s="174"/>
      <c r="C20" s="174"/>
      <c r="D20" s="174"/>
      <c r="E20" s="175"/>
      <c r="F20" s="63"/>
      <c r="G20" s="107">
        <f>IF(F20&lt;=D16,F20*6,IF(F20&gt;D16,1111111111))</f>
        <v>0</v>
      </c>
      <c r="H20" s="13"/>
      <c r="I20" s="14"/>
    </row>
    <row r="21" spans="1:9" ht="13.5" thickTop="1">
      <c r="A21" s="223" t="s">
        <v>50</v>
      </c>
      <c r="B21" s="187"/>
      <c r="C21" s="187"/>
      <c r="D21" s="187"/>
      <c r="E21" s="187"/>
      <c r="F21" s="187"/>
      <c r="G21" s="88"/>
      <c r="H21" s="6"/>
      <c r="I21" s="10"/>
    </row>
    <row r="22" spans="1:9" ht="13.5" thickBot="1">
      <c r="A22" s="152" t="s">
        <v>80</v>
      </c>
      <c r="B22" s="153"/>
      <c r="C22" s="153"/>
      <c r="D22" s="153"/>
      <c r="E22" s="154"/>
      <c r="F22" s="63"/>
      <c r="G22" s="107">
        <f>F22*3</f>
        <v>0</v>
      </c>
      <c r="H22" s="13"/>
      <c r="I22" s="14"/>
    </row>
    <row r="23" spans="1:9" ht="13.5" thickTop="1">
      <c r="A23" s="168" t="s">
        <v>58</v>
      </c>
      <c r="B23" s="169"/>
      <c r="C23" s="169"/>
      <c r="D23" s="169"/>
      <c r="E23" s="169"/>
      <c r="F23" s="151"/>
      <c r="G23" s="43"/>
      <c r="H23" s="6"/>
      <c r="I23" s="10"/>
    </row>
    <row r="24" spans="1:9" ht="12.75">
      <c r="A24" s="149" t="s">
        <v>81</v>
      </c>
      <c r="B24" s="150"/>
      <c r="C24" s="150"/>
      <c r="D24" s="150"/>
      <c r="E24" s="150"/>
      <c r="F24" s="151"/>
      <c r="G24" s="43"/>
      <c r="H24" s="6"/>
      <c r="I24" s="10"/>
    </row>
    <row r="25" spans="1:9" ht="13.5" thickBot="1">
      <c r="A25" s="171" t="s">
        <v>59</v>
      </c>
      <c r="B25" s="172"/>
      <c r="C25" s="67" t="s">
        <v>55</v>
      </c>
      <c r="D25" s="51"/>
      <c r="E25" s="67" t="s">
        <v>15</v>
      </c>
      <c r="F25" s="51"/>
      <c r="G25" s="45"/>
      <c r="H25" s="13"/>
      <c r="I25" s="14"/>
    </row>
    <row r="26" spans="1:9" ht="13.5" thickTop="1">
      <c r="A26" s="168" t="s">
        <v>57</v>
      </c>
      <c r="B26" s="169"/>
      <c r="C26" s="169"/>
      <c r="D26" s="169"/>
      <c r="E26" s="169"/>
      <c r="F26" s="170"/>
      <c r="G26" s="88"/>
      <c r="H26" s="6"/>
      <c r="I26" s="10"/>
    </row>
    <row r="27" spans="1:9" ht="12.75">
      <c r="A27" s="149" t="s">
        <v>82</v>
      </c>
      <c r="B27" s="150"/>
      <c r="C27" s="150"/>
      <c r="D27" s="150"/>
      <c r="E27" s="150"/>
      <c r="F27" s="151"/>
      <c r="G27" s="88"/>
      <c r="H27" s="6"/>
      <c r="I27" s="10"/>
    </row>
    <row r="28" spans="1:9" ht="13.5" thickBot="1">
      <c r="A28" s="214" t="s">
        <v>60</v>
      </c>
      <c r="B28" s="215"/>
      <c r="C28" s="216"/>
      <c r="D28" s="51"/>
      <c r="E28" s="67" t="s">
        <v>15</v>
      </c>
      <c r="F28" s="51"/>
      <c r="G28" s="129"/>
      <c r="H28" s="13"/>
      <c r="I28" s="14"/>
    </row>
    <row r="29" spans="1:9" ht="13.5" thickTop="1">
      <c r="A29" s="165" t="s">
        <v>52</v>
      </c>
      <c r="B29" s="184"/>
      <c r="C29" s="184"/>
      <c r="D29" s="184"/>
      <c r="E29" s="184"/>
      <c r="F29" s="184"/>
      <c r="G29" s="88"/>
      <c r="H29" s="6"/>
      <c r="I29" s="10"/>
    </row>
    <row r="30" spans="1:9" ht="12.75">
      <c r="A30" s="186" t="s">
        <v>83</v>
      </c>
      <c r="B30" s="187"/>
      <c r="C30" s="187"/>
      <c r="D30" s="187"/>
      <c r="E30" s="187"/>
      <c r="F30" s="187"/>
      <c r="G30" s="88"/>
      <c r="H30" s="6"/>
      <c r="I30" s="10"/>
    </row>
    <row r="31" spans="1:9" ht="13.5" thickBot="1">
      <c r="A31" s="17"/>
      <c r="B31" s="18"/>
      <c r="C31" s="67" t="s">
        <v>17</v>
      </c>
      <c r="D31" s="51"/>
      <c r="E31" s="67" t="s">
        <v>15</v>
      </c>
      <c r="F31" s="51"/>
      <c r="G31" s="129"/>
      <c r="H31" s="13"/>
      <c r="I31" s="14"/>
    </row>
    <row r="32" spans="1:9" ht="13.5" thickTop="1">
      <c r="A32" s="168" t="s">
        <v>53</v>
      </c>
      <c r="B32" s="169"/>
      <c r="C32" s="169"/>
      <c r="D32" s="169"/>
      <c r="E32" s="169"/>
      <c r="F32" s="169"/>
      <c r="G32" s="123"/>
      <c r="H32" s="6"/>
      <c r="I32" s="10"/>
    </row>
    <row r="33" spans="1:9" ht="13.5" thickBot="1">
      <c r="A33" s="17"/>
      <c r="B33" s="18"/>
      <c r="C33" s="67" t="s">
        <v>17</v>
      </c>
      <c r="D33" s="51"/>
      <c r="E33" s="20"/>
      <c r="F33" s="74"/>
      <c r="G33" s="41"/>
      <c r="H33" s="13"/>
      <c r="I33" s="14"/>
    </row>
    <row r="34" spans="1:9" ht="14.25" thickBot="1" thickTop="1">
      <c r="A34" s="226" t="s">
        <v>56</v>
      </c>
      <c r="B34" s="227"/>
      <c r="C34" s="228"/>
      <c r="D34" s="93">
        <f>D25+D28+D31+D33</f>
        <v>0</v>
      </c>
      <c r="E34" s="71" t="s">
        <v>15</v>
      </c>
      <c r="F34" s="93">
        <f>F25+F28+F31</f>
        <v>0</v>
      </c>
      <c r="G34" s="43"/>
      <c r="H34" s="6"/>
      <c r="I34" s="10"/>
    </row>
    <row r="35" spans="1:9" ht="14.25" thickBot="1" thickTop="1">
      <c r="A35" s="49"/>
      <c r="B35" s="66"/>
      <c r="C35" s="75" t="s">
        <v>84</v>
      </c>
      <c r="D35" s="93">
        <f>IF(D34&lt;=4,D34*3,IF(D34&gt;4,12+((D34-4)*2)))</f>
        <v>0</v>
      </c>
      <c r="E35" s="67" t="s">
        <v>84</v>
      </c>
      <c r="F35" s="93">
        <f>IF(F34&lt;=4,F34*3,IF(F34&gt;4,12+((F34-4)*2)))</f>
        <v>0</v>
      </c>
      <c r="G35" s="84">
        <f>IF(F34&lt;=D25+D28+D31,D35+F35,IF(F34&gt;D25+D28+D31,1111111111))</f>
        <v>0</v>
      </c>
      <c r="H35" s="13"/>
      <c r="I35" s="14"/>
    </row>
    <row r="36" spans="1:9" ht="13.5" thickTop="1">
      <c r="A36" s="146" t="s">
        <v>85</v>
      </c>
      <c r="B36" s="150"/>
      <c r="C36" s="150"/>
      <c r="D36" s="150"/>
      <c r="E36" s="150"/>
      <c r="F36" s="150"/>
      <c r="G36" s="88"/>
      <c r="H36" s="6"/>
      <c r="I36" s="10"/>
    </row>
    <row r="37" spans="1:9" ht="13.5" thickBot="1">
      <c r="A37" s="152" t="s">
        <v>54</v>
      </c>
      <c r="B37" s="153"/>
      <c r="C37" s="153"/>
      <c r="D37" s="153"/>
      <c r="E37" s="154"/>
      <c r="F37" s="63"/>
      <c r="G37" s="130">
        <f>IF(F37&lt;=D16,IF(F37&lt;=5,F37*2,IF(F37&gt;5,10+(F37-5)*3)),IF(F37&gt;D16,111111111))</f>
        <v>0</v>
      </c>
      <c r="H37" s="13"/>
      <c r="I37" s="14"/>
    </row>
    <row r="38" spans="1:9" ht="13.5" thickTop="1">
      <c r="A38" s="146" t="s">
        <v>147</v>
      </c>
      <c r="B38" s="150"/>
      <c r="C38" s="150"/>
      <c r="D38" s="150"/>
      <c r="E38" s="150"/>
      <c r="F38" s="151"/>
      <c r="G38" s="135"/>
      <c r="H38" s="6"/>
      <c r="I38" s="10"/>
    </row>
    <row r="39" spans="1:9" ht="12.75">
      <c r="A39" s="230" t="s">
        <v>146</v>
      </c>
      <c r="B39" s="150"/>
      <c r="C39" s="150"/>
      <c r="D39" s="150"/>
      <c r="E39" s="150"/>
      <c r="F39" s="151"/>
      <c r="G39" s="88"/>
      <c r="H39" s="6"/>
      <c r="I39" s="10"/>
    </row>
    <row r="40" spans="1:9" ht="13.5" thickBot="1">
      <c r="A40" s="152" t="s">
        <v>152</v>
      </c>
      <c r="B40" s="153"/>
      <c r="C40" s="153"/>
      <c r="D40" s="153"/>
      <c r="E40" s="154"/>
      <c r="F40" s="63"/>
      <c r="G40" s="107">
        <f>F40*1</f>
        <v>0</v>
      </c>
      <c r="H40" s="13"/>
      <c r="I40" s="14"/>
    </row>
    <row r="41" spans="1:9" ht="13.5" thickTop="1">
      <c r="A41" s="155" t="s">
        <v>148</v>
      </c>
      <c r="B41" s="156"/>
      <c r="C41" s="156"/>
      <c r="D41" s="156"/>
      <c r="E41" s="156"/>
      <c r="F41" s="157"/>
      <c r="G41" s="88"/>
      <c r="H41" s="6"/>
      <c r="I41" s="10"/>
    </row>
    <row r="42" spans="1:9" ht="12.75">
      <c r="A42" s="218" t="s">
        <v>159</v>
      </c>
      <c r="B42" s="209"/>
      <c r="C42" s="209"/>
      <c r="D42" s="209"/>
      <c r="E42" s="209"/>
      <c r="F42" s="210"/>
      <c r="G42" s="88"/>
      <c r="H42" s="6"/>
      <c r="I42" s="10"/>
    </row>
    <row r="43" spans="1:9" ht="12.75">
      <c r="A43" s="218" t="s">
        <v>158</v>
      </c>
      <c r="B43" s="209"/>
      <c r="C43" s="209"/>
      <c r="D43" s="209"/>
      <c r="E43" s="209"/>
      <c r="F43" s="210"/>
      <c r="G43" s="88"/>
      <c r="H43" s="6"/>
      <c r="I43" s="10"/>
    </row>
    <row r="44" spans="1:9" ht="12.75">
      <c r="A44" s="143" t="s">
        <v>149</v>
      </c>
      <c r="B44" s="144"/>
      <c r="C44" s="144"/>
      <c r="D44" s="144"/>
      <c r="E44" s="144"/>
      <c r="F44" s="145"/>
      <c r="G44" s="88"/>
      <c r="H44" s="6"/>
      <c r="I44" s="10"/>
    </row>
    <row r="45" spans="1:9" ht="12.75">
      <c r="A45" s="143" t="s">
        <v>150</v>
      </c>
      <c r="B45" s="144"/>
      <c r="C45" s="144"/>
      <c r="D45" s="144"/>
      <c r="E45" s="144"/>
      <c r="F45" s="145"/>
      <c r="G45" s="88"/>
      <c r="H45" s="6"/>
      <c r="I45" s="10"/>
    </row>
    <row r="46" spans="1:9" ht="12.75">
      <c r="A46" s="143" t="s">
        <v>151</v>
      </c>
      <c r="B46" s="144"/>
      <c r="C46" s="144"/>
      <c r="D46" s="144"/>
      <c r="E46" s="144"/>
      <c r="F46" s="145"/>
      <c r="G46" s="88"/>
      <c r="H46" s="6"/>
      <c r="I46" s="10"/>
    </row>
    <row r="47" spans="1:9" ht="12.75">
      <c r="A47" s="143" t="s">
        <v>153</v>
      </c>
      <c r="B47" s="161"/>
      <c r="C47" s="161"/>
      <c r="D47" s="161"/>
      <c r="E47" s="161"/>
      <c r="F47" s="162"/>
      <c r="G47" s="88"/>
      <c r="H47" s="6"/>
      <c r="I47" s="10"/>
    </row>
    <row r="48" spans="1:9" ht="13.5" thickBot="1">
      <c r="A48" s="163" t="s">
        <v>76</v>
      </c>
      <c r="B48" s="164"/>
      <c r="C48" s="164"/>
      <c r="D48" s="164"/>
      <c r="E48" s="164"/>
      <c r="F48" s="63"/>
      <c r="G48" s="107">
        <f>IF(F48&lt;=1,F48*10,IF(F48&gt;1,1111111111))</f>
        <v>0</v>
      </c>
      <c r="H48" s="13"/>
      <c r="I48" s="14"/>
    </row>
    <row r="49" spans="1:9" ht="14.25" thickBot="1" thickTop="1">
      <c r="A49" s="8"/>
      <c r="B49" s="8"/>
      <c r="C49" s="8"/>
      <c r="D49" s="8"/>
      <c r="E49" s="8"/>
      <c r="F49" s="8"/>
      <c r="G49" s="43"/>
      <c r="H49" s="5"/>
      <c r="I49" s="5"/>
    </row>
    <row r="50" spans="1:9" ht="16.5" thickBot="1">
      <c r="A50" s="158" t="s">
        <v>4</v>
      </c>
      <c r="B50" s="159"/>
      <c r="C50" s="159"/>
      <c r="D50" s="159"/>
      <c r="E50" s="159"/>
      <c r="F50" s="160"/>
      <c r="G50" s="90">
        <f>SUM(G16:G49)</f>
        <v>0</v>
      </c>
      <c r="H50" s="62"/>
      <c r="I50" s="50"/>
    </row>
    <row r="51" spans="1:9" ht="15.75">
      <c r="A51" s="22"/>
      <c r="B51" s="22"/>
      <c r="C51" s="22"/>
      <c r="D51" s="22"/>
      <c r="E51" s="22"/>
      <c r="F51" s="22"/>
      <c r="G51" s="3"/>
      <c r="H51" s="23"/>
      <c r="I51" s="5"/>
    </row>
    <row r="52" spans="1:9" ht="16.5" thickBot="1">
      <c r="A52" s="22"/>
      <c r="B52" s="22"/>
      <c r="C52" s="22"/>
      <c r="D52" s="22"/>
      <c r="E52" s="22"/>
      <c r="F52" s="22"/>
      <c r="G52" s="3"/>
      <c r="H52" s="23"/>
      <c r="I52" s="5"/>
    </row>
    <row r="53" spans="1:9" ht="19.5" thickBot="1">
      <c r="A53" s="179" t="s">
        <v>156</v>
      </c>
      <c r="B53" s="224"/>
      <c r="C53" s="224"/>
      <c r="D53" s="224"/>
      <c r="E53" s="224"/>
      <c r="F53" s="224"/>
      <c r="G53" s="224"/>
      <c r="H53" s="224"/>
      <c r="I53" s="225"/>
    </row>
    <row r="54" spans="1:9" ht="13.5" thickBot="1">
      <c r="A54" s="182" t="s">
        <v>5</v>
      </c>
      <c r="B54" s="191"/>
      <c r="C54" s="191"/>
      <c r="D54" s="191"/>
      <c r="E54" s="191"/>
      <c r="F54" s="222"/>
      <c r="G54" s="95" t="s">
        <v>1</v>
      </c>
      <c r="H54" s="192" t="s">
        <v>2</v>
      </c>
      <c r="I54" s="183"/>
    </row>
    <row r="55" spans="1:9" ht="12.75">
      <c r="A55" s="146" t="s">
        <v>6</v>
      </c>
      <c r="B55" s="147"/>
      <c r="C55" s="147"/>
      <c r="D55" s="147"/>
      <c r="E55" s="147"/>
      <c r="F55" s="148"/>
      <c r="G55" s="6"/>
      <c r="H55" s="6"/>
      <c r="I55" s="10"/>
    </row>
    <row r="56" spans="1:9" ht="12.75">
      <c r="A56" s="149" t="s">
        <v>61</v>
      </c>
      <c r="B56" s="150"/>
      <c r="C56" s="150"/>
      <c r="D56" s="150"/>
      <c r="E56" s="150"/>
      <c r="F56" s="151"/>
      <c r="G56" s="6"/>
      <c r="H56" s="6"/>
      <c r="I56" s="10"/>
    </row>
    <row r="57" spans="1:9" ht="12.75">
      <c r="A57" s="149" t="s">
        <v>141</v>
      </c>
      <c r="B57" s="150"/>
      <c r="C57" s="150"/>
      <c r="D57" s="150"/>
      <c r="E57" s="150"/>
      <c r="F57" s="151"/>
      <c r="G57" s="6"/>
      <c r="H57" s="6"/>
      <c r="I57" s="10"/>
    </row>
    <row r="58" spans="1:9" ht="13.5" thickBot="1">
      <c r="A58" s="217" t="s">
        <v>142</v>
      </c>
      <c r="B58" s="164"/>
      <c r="C58" s="164"/>
      <c r="D58" s="164"/>
      <c r="E58" s="164"/>
      <c r="F58" s="34"/>
      <c r="G58" s="108">
        <f>IF(F58&lt;=1,F58*6,IF(F58&gt;1,1111111111))</f>
        <v>0</v>
      </c>
      <c r="H58" s="13"/>
      <c r="I58" s="14"/>
    </row>
    <row r="59" spans="1:9" ht="13.5" thickTop="1">
      <c r="A59" s="146" t="s">
        <v>86</v>
      </c>
      <c r="B59" s="147"/>
      <c r="C59" s="147"/>
      <c r="D59" s="147"/>
      <c r="E59" s="147"/>
      <c r="F59" s="148"/>
      <c r="G59" s="77"/>
      <c r="H59" s="6"/>
      <c r="I59" s="10"/>
    </row>
    <row r="60" spans="1:9" ht="13.5" thickBot="1">
      <c r="A60" s="48"/>
      <c r="B60" s="65"/>
      <c r="C60" s="65"/>
      <c r="D60" s="65"/>
      <c r="E60" s="67" t="s">
        <v>51</v>
      </c>
      <c r="F60" s="34"/>
      <c r="G60" s="82">
        <f>F60*4</f>
        <v>0</v>
      </c>
      <c r="H60" s="28"/>
      <c r="I60" s="14"/>
    </row>
    <row r="61" spans="1:9" ht="13.5" thickTop="1">
      <c r="A61" s="146" t="s">
        <v>39</v>
      </c>
      <c r="B61" s="147"/>
      <c r="C61" s="147"/>
      <c r="D61" s="147"/>
      <c r="E61" s="147"/>
      <c r="F61" s="148"/>
      <c r="G61" s="70"/>
      <c r="H61" s="6"/>
      <c r="I61" s="10"/>
    </row>
    <row r="62" spans="1:9" ht="12.75">
      <c r="A62" s="149" t="s">
        <v>139</v>
      </c>
      <c r="B62" s="150"/>
      <c r="C62" s="150"/>
      <c r="D62" s="150"/>
      <c r="E62" s="150"/>
      <c r="F62" s="151"/>
      <c r="G62" s="70"/>
      <c r="H62" s="6"/>
      <c r="I62" s="10"/>
    </row>
    <row r="63" spans="1:9" ht="13.5" thickBot="1">
      <c r="A63" s="152" t="s">
        <v>138</v>
      </c>
      <c r="B63" s="153"/>
      <c r="C63" s="153"/>
      <c r="D63" s="153"/>
      <c r="E63" s="154"/>
      <c r="F63" s="34"/>
      <c r="G63" s="117">
        <f>F63*3</f>
        <v>0</v>
      </c>
      <c r="H63" s="13"/>
      <c r="I63" s="14"/>
    </row>
    <row r="64" spans="1:9" ht="13.5" thickTop="1">
      <c r="A64" s="165" t="s">
        <v>62</v>
      </c>
      <c r="B64" s="184"/>
      <c r="C64" s="184"/>
      <c r="D64" s="184"/>
      <c r="E64" s="184"/>
      <c r="F64" s="185"/>
      <c r="G64" s="70"/>
      <c r="H64" s="6"/>
      <c r="I64" s="10"/>
    </row>
    <row r="65" spans="1:9" ht="12.75">
      <c r="A65" s="186" t="s">
        <v>63</v>
      </c>
      <c r="B65" s="187"/>
      <c r="C65" s="187"/>
      <c r="D65" s="187"/>
      <c r="E65" s="187"/>
      <c r="F65" s="188"/>
      <c r="G65" s="70"/>
      <c r="H65" s="6"/>
      <c r="I65" s="10"/>
    </row>
    <row r="66" spans="1:9" ht="12.75">
      <c r="A66" s="186" t="s">
        <v>137</v>
      </c>
      <c r="B66" s="187"/>
      <c r="C66" s="187"/>
      <c r="D66" s="187"/>
      <c r="E66" s="187"/>
      <c r="F66" s="188"/>
      <c r="G66" s="70"/>
      <c r="H66" s="6"/>
      <c r="I66" s="10"/>
    </row>
    <row r="67" spans="1:15" ht="13.5" thickBot="1">
      <c r="A67" s="189" t="s">
        <v>143</v>
      </c>
      <c r="B67" s="190"/>
      <c r="C67" s="190"/>
      <c r="D67" s="190"/>
      <c r="E67" s="190"/>
      <c r="F67" s="34"/>
      <c r="G67" s="108">
        <f>IF(F67&lt;=1,F67*6,IF(F67&gt;1,1111111111))</f>
        <v>0</v>
      </c>
      <c r="H67" s="13"/>
      <c r="I67" s="14"/>
      <c r="N67" s="7"/>
      <c r="O67" s="7"/>
    </row>
    <row r="68" spans="1:15" ht="14.25" thickBot="1" thickTop="1">
      <c r="A68" s="76"/>
      <c r="B68" s="76"/>
      <c r="C68" s="76"/>
      <c r="D68" s="76"/>
      <c r="E68" s="76"/>
      <c r="F68" s="31"/>
      <c r="G68" s="78"/>
      <c r="H68" s="5"/>
      <c r="I68" s="5"/>
      <c r="N68" s="7"/>
      <c r="O68" s="7"/>
    </row>
    <row r="69" spans="1:15" ht="16.5" thickBot="1">
      <c r="A69" s="158" t="s">
        <v>7</v>
      </c>
      <c r="B69" s="159"/>
      <c r="C69" s="159"/>
      <c r="D69" s="159"/>
      <c r="E69" s="159"/>
      <c r="F69" s="160"/>
      <c r="G69" s="115">
        <f>SUM(G58:G68)</f>
        <v>0</v>
      </c>
      <c r="H69" s="9"/>
      <c r="I69" s="50"/>
      <c r="N69" s="7"/>
      <c r="O69" s="7"/>
    </row>
    <row r="70" spans="1:15" ht="13.5" thickBot="1">
      <c r="A70" s="5"/>
      <c r="B70" s="5"/>
      <c r="C70" s="5"/>
      <c r="D70" s="5"/>
      <c r="E70" s="5"/>
      <c r="F70" s="5"/>
      <c r="G70" s="4"/>
      <c r="H70" s="5"/>
      <c r="I70" s="5"/>
      <c r="N70" s="7"/>
      <c r="O70" s="7"/>
    </row>
    <row r="71" spans="1:9" ht="19.5" thickBot="1">
      <c r="A71" s="179" t="s">
        <v>157</v>
      </c>
      <c r="B71" s="180"/>
      <c r="C71" s="180"/>
      <c r="D71" s="180"/>
      <c r="E71" s="180"/>
      <c r="F71" s="180"/>
      <c r="G71" s="180"/>
      <c r="H71" s="180"/>
      <c r="I71" s="181"/>
    </row>
    <row r="72" spans="1:9" ht="13.5" thickBot="1">
      <c r="A72" s="182" t="s">
        <v>43</v>
      </c>
      <c r="B72" s="191"/>
      <c r="C72" s="191"/>
      <c r="D72" s="191"/>
      <c r="E72" s="191"/>
      <c r="F72" s="183"/>
      <c r="G72" s="53" t="s">
        <v>1</v>
      </c>
      <c r="H72" s="182"/>
      <c r="I72" s="183"/>
    </row>
    <row r="73" spans="1:9" ht="13.5" thickBot="1">
      <c r="A73" s="176" t="s">
        <v>87</v>
      </c>
      <c r="B73" s="177"/>
      <c r="C73" s="177"/>
      <c r="D73" s="177"/>
      <c r="E73" s="178"/>
      <c r="F73" s="94"/>
      <c r="G73" s="107">
        <f>F73*3</f>
        <v>0</v>
      </c>
      <c r="H73" s="79"/>
      <c r="I73" s="80"/>
    </row>
    <row r="74" spans="1:9" ht="13.5" thickTop="1">
      <c r="A74" s="146" t="s">
        <v>64</v>
      </c>
      <c r="B74" s="147"/>
      <c r="C74" s="147"/>
      <c r="D74" s="147"/>
      <c r="E74" s="147"/>
      <c r="F74" s="148"/>
      <c r="G74" s="42"/>
      <c r="H74" s="52"/>
      <c r="I74" s="10"/>
    </row>
    <row r="75" spans="1:9" ht="12.75">
      <c r="A75" s="149" t="s">
        <v>88</v>
      </c>
      <c r="B75" s="150"/>
      <c r="C75" s="150"/>
      <c r="D75" s="150"/>
      <c r="E75" s="150"/>
      <c r="F75" s="151"/>
      <c r="G75" s="42"/>
      <c r="H75" s="52"/>
      <c r="I75" s="10"/>
    </row>
    <row r="76" spans="1:14" ht="13.5" thickBot="1">
      <c r="A76" s="163" t="s">
        <v>65</v>
      </c>
      <c r="B76" s="164"/>
      <c r="C76" s="164"/>
      <c r="D76" s="164"/>
      <c r="E76" s="164"/>
      <c r="F76" s="34"/>
      <c r="G76" s="108">
        <f>IF(F76&lt;=1,F76*12,IF(F76&gt;1,1111111111))</f>
        <v>0</v>
      </c>
      <c r="H76" s="13"/>
      <c r="I76" s="14"/>
      <c r="N76" s="3"/>
    </row>
    <row r="77" spans="1:9" ht="13.5" thickTop="1">
      <c r="A77" s="146" t="s">
        <v>89</v>
      </c>
      <c r="B77" s="147"/>
      <c r="C77" s="147"/>
      <c r="D77" s="147"/>
      <c r="E77" s="147"/>
      <c r="F77" s="148"/>
      <c r="G77" s="42"/>
      <c r="H77" s="6"/>
      <c r="I77" s="10"/>
    </row>
    <row r="78" spans="1:9" ht="12.75">
      <c r="A78" s="149" t="s">
        <v>90</v>
      </c>
      <c r="B78" s="150"/>
      <c r="C78" s="150"/>
      <c r="D78" s="150"/>
      <c r="E78" s="150"/>
      <c r="F78" s="151"/>
      <c r="G78" s="42"/>
      <c r="H78" s="6"/>
      <c r="I78" s="10"/>
    </row>
    <row r="79" spans="1:9" ht="13.5" thickBot="1">
      <c r="A79" s="171" t="s">
        <v>66</v>
      </c>
      <c r="B79" s="172"/>
      <c r="C79" s="172"/>
      <c r="D79" s="172"/>
      <c r="E79" s="73" t="s">
        <v>67</v>
      </c>
      <c r="F79" s="34"/>
      <c r="G79" s="109">
        <f>F79*5</f>
        <v>0</v>
      </c>
      <c r="H79" s="13"/>
      <c r="I79" s="14"/>
    </row>
    <row r="80" spans="1:9" ht="13.5" thickTop="1">
      <c r="A80" s="168" t="s">
        <v>68</v>
      </c>
      <c r="B80" s="229"/>
      <c r="C80" s="229"/>
      <c r="D80" s="229"/>
      <c r="E80" s="229"/>
      <c r="F80" s="148"/>
      <c r="G80" s="110"/>
      <c r="H80" s="6"/>
      <c r="I80" s="10"/>
    </row>
    <row r="81" spans="1:9" ht="12.75">
      <c r="A81" s="149" t="s">
        <v>69</v>
      </c>
      <c r="B81" s="150"/>
      <c r="C81" s="150"/>
      <c r="D81" s="150"/>
      <c r="E81" s="150"/>
      <c r="F81" s="151"/>
      <c r="G81" s="42"/>
      <c r="H81" s="6"/>
      <c r="I81" s="10"/>
    </row>
    <row r="82" spans="1:9" ht="13.5" thickBot="1">
      <c r="A82" s="171" t="s">
        <v>91</v>
      </c>
      <c r="B82" s="172"/>
      <c r="C82" s="172"/>
      <c r="D82" s="172"/>
      <c r="E82" s="73" t="s">
        <v>67</v>
      </c>
      <c r="F82" s="34"/>
      <c r="G82" s="109">
        <f>F82*3</f>
        <v>0</v>
      </c>
      <c r="H82" s="13"/>
      <c r="I82" s="14"/>
    </row>
    <row r="83" spans="1:9" ht="13.5" thickTop="1">
      <c r="A83" s="146" t="s">
        <v>92</v>
      </c>
      <c r="B83" s="147"/>
      <c r="C83" s="147"/>
      <c r="D83" s="147"/>
      <c r="E83" s="147"/>
      <c r="F83" s="148"/>
      <c r="G83" s="42"/>
      <c r="H83" s="6"/>
      <c r="I83" s="10"/>
    </row>
    <row r="84" spans="1:9" ht="12.75">
      <c r="A84" s="149" t="s">
        <v>93</v>
      </c>
      <c r="B84" s="150"/>
      <c r="C84" s="150"/>
      <c r="D84" s="150"/>
      <c r="E84" s="150"/>
      <c r="F84" s="151"/>
      <c r="G84" s="42"/>
      <c r="H84" s="6"/>
      <c r="I84" s="10"/>
    </row>
    <row r="85" spans="1:9" ht="13.5" thickBot="1">
      <c r="A85" s="29"/>
      <c r="B85" s="30"/>
      <c r="C85" s="30"/>
      <c r="D85" s="30"/>
      <c r="E85" s="73" t="s">
        <v>67</v>
      </c>
      <c r="F85" s="34"/>
      <c r="G85" s="109">
        <f>F85*1</f>
        <v>0</v>
      </c>
      <c r="H85" s="13"/>
      <c r="I85" s="14"/>
    </row>
    <row r="86" spans="1:9" ht="13.5" thickTop="1">
      <c r="A86" s="146" t="s">
        <v>94</v>
      </c>
      <c r="B86" s="147"/>
      <c r="C86" s="147"/>
      <c r="D86" s="147"/>
      <c r="E86" s="147"/>
      <c r="F86" s="148"/>
      <c r="G86" s="42"/>
      <c r="H86" s="6"/>
      <c r="I86" s="10"/>
    </row>
    <row r="87" spans="1:9" ht="12.75">
      <c r="A87" s="149" t="s">
        <v>95</v>
      </c>
      <c r="B87" s="150"/>
      <c r="C87" s="150"/>
      <c r="D87" s="150"/>
      <c r="E87" s="150"/>
      <c r="F87" s="151"/>
      <c r="G87" s="42"/>
      <c r="H87" s="6"/>
      <c r="I87" s="10"/>
    </row>
    <row r="88" spans="1:9" ht="13.5" thickBot="1">
      <c r="A88" s="171" t="s">
        <v>96</v>
      </c>
      <c r="B88" s="172"/>
      <c r="C88" s="172"/>
      <c r="D88" s="172"/>
      <c r="E88" s="73" t="s">
        <v>67</v>
      </c>
      <c r="F88" s="34"/>
      <c r="G88" s="109">
        <f>F88*5</f>
        <v>0</v>
      </c>
      <c r="H88" s="13"/>
      <c r="I88" s="14"/>
    </row>
    <row r="89" spans="1:9" ht="13.5" thickTop="1">
      <c r="A89" s="146" t="s">
        <v>97</v>
      </c>
      <c r="B89" s="147"/>
      <c r="C89" s="147"/>
      <c r="D89" s="147"/>
      <c r="E89" s="147"/>
      <c r="F89" s="148"/>
      <c r="G89" s="42"/>
      <c r="H89" s="6"/>
      <c r="I89" s="10"/>
    </row>
    <row r="90" spans="1:9" ht="13.5" thickBot="1">
      <c r="A90" s="163" t="s">
        <v>22</v>
      </c>
      <c r="B90" s="164"/>
      <c r="C90" s="164"/>
      <c r="D90" s="164"/>
      <c r="E90" s="164"/>
      <c r="F90" s="34"/>
      <c r="G90" s="116">
        <f>IF(F90&lt;=1,F90*5,IF(F90&gt;1,1111111111))</f>
        <v>0</v>
      </c>
      <c r="H90" s="13"/>
      <c r="I90" s="14"/>
    </row>
    <row r="91" spans="1:9" ht="13.5" thickTop="1">
      <c r="A91" s="208" t="s">
        <v>10</v>
      </c>
      <c r="B91" s="209"/>
      <c r="C91" s="209"/>
      <c r="D91" s="209"/>
      <c r="E91" s="209"/>
      <c r="F91" s="210"/>
      <c r="G91" s="111"/>
      <c r="H91" s="6"/>
      <c r="I91" s="10"/>
    </row>
    <row r="92" spans="1:9" ht="13.5" thickBot="1">
      <c r="A92" s="211" t="s">
        <v>11</v>
      </c>
      <c r="B92" s="212"/>
      <c r="C92" s="212"/>
      <c r="D92" s="212"/>
      <c r="E92" s="212"/>
      <c r="F92" s="213"/>
      <c r="G92" s="112">
        <f>IF((G79+G82+G85+G88+G90)&lt;=10,(G79+G82+G85+G88+G90),IF((G79+G82+G85+G88+G90)&gt;10,10))</f>
        <v>0</v>
      </c>
      <c r="H92" s="13"/>
      <c r="I92" s="14"/>
    </row>
    <row r="93" spans="1:9" ht="13.5" thickTop="1">
      <c r="A93" s="146" t="s">
        <v>70</v>
      </c>
      <c r="B93" s="147"/>
      <c r="C93" s="147"/>
      <c r="D93" s="147"/>
      <c r="E93" s="147"/>
      <c r="F93" s="148"/>
      <c r="G93" s="113"/>
      <c r="H93" s="5"/>
      <c r="I93" s="81"/>
    </row>
    <row r="94" spans="1:9" ht="12.75">
      <c r="A94" s="149" t="s">
        <v>71</v>
      </c>
      <c r="B94" s="150"/>
      <c r="C94" s="150"/>
      <c r="D94" s="150"/>
      <c r="E94" s="150"/>
      <c r="F94" s="151"/>
      <c r="G94" s="44"/>
      <c r="H94" s="5"/>
      <c r="I94" s="10"/>
    </row>
    <row r="95" spans="1:9" ht="12.75">
      <c r="A95" s="149" t="s">
        <v>72</v>
      </c>
      <c r="B95" s="150"/>
      <c r="C95" s="150"/>
      <c r="D95" s="150"/>
      <c r="E95" s="150"/>
      <c r="F95" s="151"/>
      <c r="G95" s="44"/>
      <c r="H95" s="5"/>
      <c r="I95" s="10"/>
    </row>
    <row r="96" spans="1:9" ht="13.5" thickBot="1">
      <c r="A96" s="152" t="s">
        <v>98</v>
      </c>
      <c r="B96" s="153"/>
      <c r="C96" s="153"/>
      <c r="D96" s="153"/>
      <c r="E96" s="154"/>
      <c r="F96" s="34"/>
      <c r="G96" s="114">
        <f>IF(F96&lt;=3,F96*1,IF(F96&gt;3,1111111111))</f>
        <v>0</v>
      </c>
      <c r="H96" s="72"/>
      <c r="I96" s="14"/>
    </row>
    <row r="97" spans="1:9" ht="14.25" thickBot="1" thickTop="1">
      <c r="A97" s="8"/>
      <c r="B97" s="8"/>
      <c r="C97" s="8"/>
      <c r="D97" s="8"/>
      <c r="E97" s="8"/>
      <c r="F97" s="8"/>
      <c r="G97" s="111"/>
      <c r="H97" s="27"/>
      <c r="I97" s="5"/>
    </row>
    <row r="98" spans="1:9" ht="16.5" thickBot="1">
      <c r="A98" s="158" t="s">
        <v>23</v>
      </c>
      <c r="B98" s="159"/>
      <c r="C98" s="159"/>
      <c r="D98" s="159"/>
      <c r="E98" s="159"/>
      <c r="F98" s="160"/>
      <c r="G98" s="115">
        <f>G76+G73+G92+G96</f>
        <v>0</v>
      </c>
      <c r="H98" s="62"/>
      <c r="I98" s="50"/>
    </row>
    <row r="99" spans="1:9" ht="12.75">
      <c r="A99" s="8"/>
      <c r="B99" s="8"/>
      <c r="C99" s="8"/>
      <c r="D99" s="8"/>
      <c r="E99" s="8"/>
      <c r="F99" s="8"/>
      <c r="G99" s="5"/>
      <c r="H99" s="27"/>
      <c r="I99" s="5"/>
    </row>
    <row r="101" spans="1:4" s="26" customFormat="1" ht="15">
      <c r="A101" s="25" t="s">
        <v>13</v>
      </c>
      <c r="B101" s="219"/>
      <c r="C101" s="220"/>
      <c r="D101" s="221"/>
    </row>
    <row r="102" spans="1:4" s="26" customFormat="1" ht="15">
      <c r="A102" s="134"/>
      <c r="B102" s="38"/>
      <c r="C102" s="38"/>
      <c r="D102" s="38"/>
    </row>
    <row r="104" spans="2:9" ht="12.75">
      <c r="B104" s="15"/>
      <c r="E104" s="2"/>
      <c r="F104" s="206" t="s">
        <v>14</v>
      </c>
      <c r="G104" s="207"/>
      <c r="H104" s="2"/>
      <c r="I104" s="2"/>
    </row>
    <row r="106" spans="4:9" ht="13.5" thickBot="1">
      <c r="D106" s="2"/>
      <c r="E106" s="16"/>
      <c r="F106" s="16"/>
      <c r="G106" s="16"/>
      <c r="H106" s="16"/>
      <c r="I106" s="16"/>
    </row>
  </sheetData>
  <sheetProtection/>
  <mergeCells count="83">
    <mergeCell ref="A22:E22"/>
    <mergeCell ref="A34:C34"/>
    <mergeCell ref="A42:F42"/>
    <mergeCell ref="A44:F44"/>
    <mergeCell ref="A83:F83"/>
    <mergeCell ref="A80:F80"/>
    <mergeCell ref="A54:F54"/>
    <mergeCell ref="A39:F39"/>
    <mergeCell ref="A82:D82"/>
    <mergeCell ref="A79:D79"/>
    <mergeCell ref="B101:D101"/>
    <mergeCell ref="A14:F14"/>
    <mergeCell ref="A15:F15"/>
    <mergeCell ref="A17:F17"/>
    <mergeCell ref="A29:F29"/>
    <mergeCell ref="A21:F21"/>
    <mergeCell ref="A53:I53"/>
    <mergeCell ref="A84:F84"/>
    <mergeCell ref="A89:F89"/>
    <mergeCell ref="A93:F93"/>
    <mergeCell ref="F104:G104"/>
    <mergeCell ref="A91:F91"/>
    <mergeCell ref="A92:F92"/>
    <mergeCell ref="A28:C28"/>
    <mergeCell ref="A58:E58"/>
    <mergeCell ref="A38:F38"/>
    <mergeCell ref="A43:F43"/>
    <mergeCell ref="A77:F77"/>
    <mergeCell ref="A87:F87"/>
    <mergeCell ref="A86:F86"/>
    <mergeCell ref="A94:F94"/>
    <mergeCell ref="A98:F98"/>
    <mergeCell ref="A95:F95"/>
    <mergeCell ref="A96:E96"/>
    <mergeCell ref="A90:E90"/>
    <mergeCell ref="A88:D88"/>
    <mergeCell ref="H54:I54"/>
    <mergeCell ref="A6:I6"/>
    <mergeCell ref="A7:I7"/>
    <mergeCell ref="B8:I8"/>
    <mergeCell ref="A13:I13"/>
    <mergeCell ref="E10:G10"/>
    <mergeCell ref="A10:B10"/>
    <mergeCell ref="A30:F30"/>
    <mergeCell ref="H14:I14"/>
    <mergeCell ref="A46:F46"/>
    <mergeCell ref="A81:F81"/>
    <mergeCell ref="A72:F72"/>
    <mergeCell ref="A69:F69"/>
    <mergeCell ref="A78:F78"/>
    <mergeCell ref="A76:E76"/>
    <mergeCell ref="A74:F74"/>
    <mergeCell ref="A75:F75"/>
    <mergeCell ref="A61:F61"/>
    <mergeCell ref="A63:E63"/>
    <mergeCell ref="A62:F62"/>
    <mergeCell ref="A73:E73"/>
    <mergeCell ref="A71:I71"/>
    <mergeCell ref="H72:I72"/>
    <mergeCell ref="A64:F64"/>
    <mergeCell ref="A65:F65"/>
    <mergeCell ref="A66:F66"/>
    <mergeCell ref="A67:E67"/>
    <mergeCell ref="A48:E48"/>
    <mergeCell ref="A19:F19"/>
    <mergeCell ref="A23:F23"/>
    <mergeCell ref="A32:F32"/>
    <mergeCell ref="A24:F24"/>
    <mergeCell ref="A27:F27"/>
    <mergeCell ref="A26:F26"/>
    <mergeCell ref="A25:B25"/>
    <mergeCell ref="A40:E40"/>
    <mergeCell ref="A20:E20"/>
    <mergeCell ref="A45:F45"/>
    <mergeCell ref="A59:F59"/>
    <mergeCell ref="A55:F55"/>
    <mergeCell ref="A56:F56"/>
    <mergeCell ref="A57:F57"/>
    <mergeCell ref="A36:F36"/>
    <mergeCell ref="A37:E37"/>
    <mergeCell ref="A41:F41"/>
    <mergeCell ref="A50:F50"/>
    <mergeCell ref="A47:F47"/>
  </mergeCells>
  <printOptions horizontalCentered="1"/>
  <pageMargins left="0.39" right="0.31496062992125984" top="0.4" bottom="0.64" header="0.29" footer="0.5118110236220472"/>
  <pageSetup orientation="portrait" paperSize="9" r:id="rId1"/>
  <headerFooter alignWithMargins="0">
    <oddFooter>&amp;R&amp;P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94">
      <selection activeCell="J14" sqref="J14"/>
    </sheetView>
  </sheetViews>
  <sheetFormatPr defaultColWidth="9.140625" defaultRowHeight="12.75"/>
  <cols>
    <col min="2" max="2" width="10.00390625" style="0" customWidth="1"/>
    <col min="3" max="3" width="10.57421875" style="0" customWidth="1"/>
    <col min="4" max="4" width="6.57421875" style="0" customWidth="1"/>
    <col min="5" max="5" width="20.7109375" style="0" customWidth="1"/>
    <col min="6" max="6" width="16.57421875" style="0" customWidth="1"/>
    <col min="7" max="7" width="14.7109375" style="0" customWidth="1"/>
    <col min="8" max="8" width="6.421875" style="0" customWidth="1"/>
    <col min="9" max="9" width="8.140625" style="0" customWidth="1"/>
  </cols>
  <sheetData>
    <row r="1" spans="1:9" ht="15.75">
      <c r="A1" s="193" t="s">
        <v>12</v>
      </c>
      <c r="B1" s="194"/>
      <c r="C1" s="194"/>
      <c r="D1" s="194"/>
      <c r="E1" s="194"/>
      <c r="F1" s="194"/>
      <c r="G1" s="194"/>
      <c r="H1" s="194"/>
      <c r="I1" s="195"/>
    </row>
    <row r="2" spans="1:9" ht="15">
      <c r="A2" s="196" t="s">
        <v>24</v>
      </c>
      <c r="B2" s="197"/>
      <c r="C2" s="197"/>
      <c r="D2" s="197"/>
      <c r="E2" s="197"/>
      <c r="F2" s="197"/>
      <c r="G2" s="197"/>
      <c r="H2" s="197"/>
      <c r="I2" s="198"/>
    </row>
    <row r="3" spans="1:9" ht="15.75">
      <c r="A3" s="11" t="s">
        <v>25</v>
      </c>
      <c r="B3" s="199"/>
      <c r="C3" s="200"/>
      <c r="D3" s="200"/>
      <c r="E3" s="201"/>
      <c r="F3" s="237" t="s">
        <v>41</v>
      </c>
      <c r="G3" s="238"/>
      <c r="H3" s="35"/>
      <c r="I3" s="131" t="s">
        <v>20</v>
      </c>
    </row>
    <row r="4" ht="12.75">
      <c r="I4" s="4"/>
    </row>
    <row r="5" spans="1:9" ht="13.5" thickBot="1">
      <c r="A5" s="235" t="s">
        <v>40</v>
      </c>
      <c r="B5" s="235"/>
      <c r="C5" s="236" t="s">
        <v>162</v>
      </c>
      <c r="D5" s="236"/>
      <c r="E5" s="4"/>
      <c r="F5" s="132" t="s">
        <v>74</v>
      </c>
      <c r="G5" s="133"/>
      <c r="H5" s="239"/>
      <c r="I5" s="240"/>
    </row>
    <row r="6" spans="1:9" ht="19.5" thickBot="1">
      <c r="A6" s="179" t="s">
        <v>163</v>
      </c>
      <c r="B6" s="180"/>
      <c r="C6" s="180"/>
      <c r="D6" s="180"/>
      <c r="E6" s="180"/>
      <c r="F6" s="180"/>
      <c r="G6" s="180"/>
      <c r="H6" s="180"/>
      <c r="I6" s="181"/>
    </row>
    <row r="7" spans="1:9" ht="13.5" thickBot="1">
      <c r="A7" s="182" t="s">
        <v>0</v>
      </c>
      <c r="B7" s="191"/>
      <c r="C7" s="191"/>
      <c r="D7" s="191"/>
      <c r="E7" s="191"/>
      <c r="F7" s="222"/>
      <c r="G7" s="95" t="s">
        <v>1</v>
      </c>
      <c r="H7" s="192" t="s">
        <v>2</v>
      </c>
      <c r="I7" s="183"/>
    </row>
    <row r="8" spans="1:9" ht="12.75">
      <c r="A8" s="223" t="s">
        <v>77</v>
      </c>
      <c r="B8" s="187"/>
      <c r="C8" s="187"/>
      <c r="D8" s="187"/>
      <c r="E8" s="187"/>
      <c r="F8" s="187"/>
      <c r="G8" s="12"/>
      <c r="H8" s="6"/>
      <c r="I8" s="10"/>
    </row>
    <row r="9" spans="1:10" ht="13.5" thickBot="1">
      <c r="A9" s="19" t="s">
        <v>3</v>
      </c>
      <c r="B9" s="20"/>
      <c r="C9" s="67" t="s">
        <v>17</v>
      </c>
      <c r="D9" s="33"/>
      <c r="E9" s="67" t="s">
        <v>15</v>
      </c>
      <c r="F9" s="33"/>
      <c r="G9" s="83">
        <f>IF(F9&lt;=D9,(D9+F9)*6,IF(F9&gt;D9,11111111111))</f>
        <v>0</v>
      </c>
      <c r="H9" s="13"/>
      <c r="I9" s="14"/>
      <c r="J9" s="2"/>
    </row>
    <row r="10" spans="1:9" ht="13.5" thickTop="1">
      <c r="A10" s="223" t="s">
        <v>103</v>
      </c>
      <c r="B10" s="187"/>
      <c r="C10" s="187"/>
      <c r="D10" s="187"/>
      <c r="E10" s="187"/>
      <c r="F10" s="187"/>
      <c r="G10" s="119"/>
      <c r="H10" s="6"/>
      <c r="I10" s="10"/>
    </row>
    <row r="11" spans="1:9" ht="13.5" thickBot="1">
      <c r="A11" s="152" t="s">
        <v>104</v>
      </c>
      <c r="B11" s="153"/>
      <c r="C11" s="154"/>
      <c r="D11" s="33"/>
      <c r="E11" s="67" t="s">
        <v>15</v>
      </c>
      <c r="F11" s="61"/>
      <c r="G11" s="83">
        <f>IF(F11&lt;=D11,(D11+F11)*6,IF(F11&gt;D11,111111111111))</f>
        <v>0</v>
      </c>
      <c r="H11" s="13"/>
      <c r="I11" s="14"/>
    </row>
    <row r="12" spans="1:9" ht="13.5" thickTop="1">
      <c r="A12" s="165" t="s">
        <v>49</v>
      </c>
      <c r="B12" s="166"/>
      <c r="C12" s="166"/>
      <c r="D12" s="166"/>
      <c r="E12" s="166"/>
      <c r="F12" s="167"/>
      <c r="G12" s="86"/>
      <c r="H12" s="6"/>
      <c r="I12" s="10"/>
    </row>
    <row r="13" spans="1:9" ht="12.75">
      <c r="A13" s="230" t="s">
        <v>31</v>
      </c>
      <c r="B13" s="241"/>
      <c r="C13" s="241"/>
      <c r="D13" s="241"/>
      <c r="E13" s="241"/>
      <c r="F13" s="242"/>
      <c r="G13" s="85"/>
      <c r="H13" s="6"/>
      <c r="I13" s="10"/>
    </row>
    <row r="14" spans="1:9" ht="13.5" thickBot="1">
      <c r="A14" s="152" t="s">
        <v>105</v>
      </c>
      <c r="B14" s="153"/>
      <c r="C14" s="153"/>
      <c r="D14" s="153"/>
      <c r="E14" s="154"/>
      <c r="F14" s="34"/>
      <c r="G14" s="91">
        <f>IF(F14&lt;=D9,F14*6,IF(F14&gt;D9,1111111111))</f>
        <v>0</v>
      </c>
      <c r="H14" s="13"/>
      <c r="I14" s="14"/>
    </row>
    <row r="15" spans="1:9" ht="13.5" thickTop="1">
      <c r="A15" s="223" t="s">
        <v>50</v>
      </c>
      <c r="B15" s="187"/>
      <c r="C15" s="187"/>
      <c r="D15" s="187"/>
      <c r="E15" s="187"/>
      <c r="F15" s="187"/>
      <c r="G15" s="85"/>
      <c r="H15" s="6"/>
      <c r="I15" s="10"/>
    </row>
    <row r="16" spans="1:10" ht="13.5" thickBot="1">
      <c r="A16" s="152" t="s">
        <v>106</v>
      </c>
      <c r="B16" s="153"/>
      <c r="C16" s="153"/>
      <c r="D16" s="153"/>
      <c r="E16" s="154"/>
      <c r="F16" s="34"/>
      <c r="G16" s="87">
        <f>F16*3</f>
        <v>0</v>
      </c>
      <c r="H16" s="13"/>
      <c r="I16" s="14"/>
      <c r="J16" s="1"/>
    </row>
    <row r="17" spans="1:9" ht="13.5" thickTop="1">
      <c r="A17" s="168" t="s">
        <v>35</v>
      </c>
      <c r="B17" s="229"/>
      <c r="C17" s="229"/>
      <c r="D17" s="229"/>
      <c r="E17" s="229"/>
      <c r="F17" s="148"/>
      <c r="G17" s="98"/>
      <c r="H17" s="6"/>
      <c r="I17" s="10"/>
    </row>
    <row r="18" spans="1:9" ht="12.75">
      <c r="A18" s="149" t="s">
        <v>107</v>
      </c>
      <c r="B18" s="150"/>
      <c r="C18" s="150"/>
      <c r="D18" s="150"/>
      <c r="E18" s="150"/>
      <c r="F18" s="151"/>
      <c r="G18" s="98"/>
      <c r="H18" s="6"/>
      <c r="I18" s="10"/>
    </row>
    <row r="19" spans="1:9" ht="12.75">
      <c r="A19" s="149" t="s">
        <v>36</v>
      </c>
      <c r="B19" s="150"/>
      <c r="C19" s="150"/>
      <c r="D19" s="150"/>
      <c r="E19" s="150"/>
      <c r="F19" s="151"/>
      <c r="G19" s="98"/>
      <c r="H19" s="6"/>
      <c r="I19" s="10"/>
    </row>
    <row r="20" spans="1:9" ht="13.5" thickBot="1">
      <c r="A20" s="32"/>
      <c r="B20" s="215" t="s">
        <v>37</v>
      </c>
      <c r="C20" s="215"/>
      <c r="D20" s="34"/>
      <c r="E20" s="73" t="s">
        <v>38</v>
      </c>
      <c r="F20" s="34"/>
      <c r="G20" s="99">
        <f>(D20*0.5)+(F20*1)</f>
        <v>0</v>
      </c>
      <c r="H20" s="28"/>
      <c r="I20" s="14"/>
    </row>
    <row r="21" spans="1:9" ht="13.5" thickTop="1">
      <c r="A21" s="146" t="s">
        <v>108</v>
      </c>
      <c r="B21" s="150"/>
      <c r="C21" s="150"/>
      <c r="D21" s="150"/>
      <c r="E21" s="150"/>
      <c r="F21" s="151"/>
      <c r="G21" s="100"/>
      <c r="H21" s="6"/>
      <c r="I21" s="10"/>
    </row>
    <row r="22" spans="1:9" ht="12.75">
      <c r="A22" s="149" t="s">
        <v>109</v>
      </c>
      <c r="B22" s="150"/>
      <c r="C22" s="150"/>
      <c r="D22" s="150"/>
      <c r="E22" s="150"/>
      <c r="F22" s="151"/>
      <c r="G22" s="100"/>
      <c r="H22" s="6"/>
      <c r="I22" s="10"/>
    </row>
    <row r="23" spans="1:9" ht="13.5" thickBot="1">
      <c r="A23" s="29"/>
      <c r="B23" s="30"/>
      <c r="C23" s="67" t="s">
        <v>17</v>
      </c>
      <c r="D23" s="33"/>
      <c r="E23" s="67" t="s">
        <v>15</v>
      </c>
      <c r="F23" s="33"/>
      <c r="G23" s="83">
        <f>IF(F23&lt;=D23,(D23+F23)*3,IF(F23&gt;D23,11111111111))</f>
        <v>0</v>
      </c>
      <c r="H23" s="13"/>
      <c r="I23" s="14"/>
    </row>
    <row r="24" spans="1:9" ht="13.5" thickTop="1">
      <c r="A24" s="168" t="s">
        <v>110</v>
      </c>
      <c r="B24" s="169"/>
      <c r="C24" s="169"/>
      <c r="D24" s="169"/>
      <c r="E24" s="169"/>
      <c r="F24" s="170"/>
      <c r="G24" s="98"/>
      <c r="H24" s="6"/>
      <c r="I24" s="10"/>
    </row>
    <row r="25" spans="1:9" ht="13.5" thickBot="1">
      <c r="A25" s="48"/>
      <c r="B25" s="30"/>
      <c r="C25" s="30"/>
      <c r="D25" s="30"/>
      <c r="E25" s="73" t="s">
        <v>44</v>
      </c>
      <c r="F25" s="33"/>
      <c r="G25" s="120">
        <f>IF(F25&lt;=D23,F25*3,IF(F25&gt;D23,11111111111))</f>
        <v>0</v>
      </c>
      <c r="H25" s="13"/>
      <c r="I25" s="14"/>
    </row>
    <row r="26" spans="1:9" ht="13.5" thickTop="1">
      <c r="A26" s="146" t="s">
        <v>30</v>
      </c>
      <c r="B26" s="150"/>
      <c r="C26" s="150"/>
      <c r="D26" s="150"/>
      <c r="E26" s="150"/>
      <c r="F26" s="151"/>
      <c r="G26" s="96"/>
      <c r="H26" s="6"/>
      <c r="I26" s="10"/>
    </row>
    <row r="27" spans="1:9" ht="12.75">
      <c r="A27" s="149" t="s">
        <v>111</v>
      </c>
      <c r="B27" s="150"/>
      <c r="C27" s="150"/>
      <c r="D27" s="150"/>
      <c r="E27" s="150"/>
      <c r="F27" s="151"/>
      <c r="G27" s="96"/>
      <c r="H27" s="6"/>
      <c r="I27" s="10"/>
    </row>
    <row r="28" spans="1:9" ht="13.5" thickBot="1">
      <c r="A28" s="28"/>
      <c r="B28" s="21"/>
      <c r="C28" s="67" t="s">
        <v>17</v>
      </c>
      <c r="D28" s="51"/>
      <c r="E28" s="67" t="s">
        <v>15</v>
      </c>
      <c r="F28" s="51"/>
      <c r="G28" s="101"/>
      <c r="H28" s="13"/>
      <c r="I28" s="14"/>
    </row>
    <row r="29" spans="1:9" ht="13.5" thickTop="1">
      <c r="A29" s="165" t="s">
        <v>112</v>
      </c>
      <c r="B29" s="184"/>
      <c r="C29" s="184"/>
      <c r="D29" s="184"/>
      <c r="E29" s="184"/>
      <c r="F29" s="184"/>
      <c r="G29" s="96"/>
      <c r="H29" s="6"/>
      <c r="I29" s="10"/>
    </row>
    <row r="30" spans="1:9" ht="12.75">
      <c r="A30" s="186" t="s">
        <v>113</v>
      </c>
      <c r="B30" s="187"/>
      <c r="C30" s="187"/>
      <c r="D30" s="187"/>
      <c r="E30" s="187"/>
      <c r="F30" s="187"/>
      <c r="G30" s="96"/>
      <c r="H30" s="6"/>
      <c r="I30" s="10"/>
    </row>
    <row r="31" spans="1:9" ht="13.5" thickBot="1">
      <c r="A31" s="17"/>
      <c r="B31" s="18"/>
      <c r="C31" s="67" t="s">
        <v>17</v>
      </c>
      <c r="D31" s="51"/>
      <c r="E31" s="67" t="s">
        <v>15</v>
      </c>
      <c r="F31" s="51"/>
      <c r="G31" s="102"/>
      <c r="H31" s="13"/>
      <c r="I31" s="14"/>
    </row>
    <row r="32" spans="1:9" ht="14.25" thickBot="1" thickTop="1">
      <c r="A32" s="208" t="s">
        <v>45</v>
      </c>
      <c r="B32" s="209"/>
      <c r="C32" s="71" t="s">
        <v>17</v>
      </c>
      <c r="D32" s="58">
        <f>D28+D31</f>
        <v>0</v>
      </c>
      <c r="E32" s="71" t="s">
        <v>15</v>
      </c>
      <c r="F32" s="58">
        <f>F28+F31</f>
        <v>0</v>
      </c>
      <c r="G32" s="103"/>
      <c r="H32" s="6"/>
      <c r="I32" s="10"/>
    </row>
    <row r="33" spans="1:9" ht="14.25" thickBot="1" thickTop="1">
      <c r="A33" s="55"/>
      <c r="B33" s="56"/>
      <c r="C33" s="57" t="s">
        <v>84</v>
      </c>
      <c r="D33" s="58">
        <f>IF(D32&lt;=4,D32*3,IF(D32&gt;4,12+(D32-4)*2))</f>
        <v>0</v>
      </c>
      <c r="E33" s="59" t="s">
        <v>84</v>
      </c>
      <c r="F33" s="58">
        <f>IF(F32&lt;=4,F32*3,IF(F32&gt;4,12+(F32-4)*2))</f>
        <v>0</v>
      </c>
      <c r="G33" s="84">
        <f>IF(F32&lt;=D32,D33+F33,IF(F32&gt;D32,1111111111))</f>
        <v>0</v>
      </c>
      <c r="H33" s="13"/>
      <c r="I33" s="14"/>
    </row>
    <row r="34" spans="1:9" ht="13.5" thickTop="1">
      <c r="A34" s="168" t="s">
        <v>32</v>
      </c>
      <c r="B34" s="169"/>
      <c r="C34" s="169"/>
      <c r="D34" s="169"/>
      <c r="E34" s="169"/>
      <c r="F34" s="170"/>
      <c r="G34" s="104"/>
      <c r="H34" s="6"/>
      <c r="I34" s="10"/>
    </row>
    <row r="35" spans="1:9" ht="13.5" thickBot="1">
      <c r="A35" s="28" t="s">
        <v>33</v>
      </c>
      <c r="B35" s="21"/>
      <c r="C35" s="21"/>
      <c r="D35" s="21"/>
      <c r="E35" s="73" t="s">
        <v>44</v>
      </c>
      <c r="F35" s="61"/>
      <c r="G35" s="118">
        <f>IF(F35&lt;=4,F35*3,IF(F35&gt;4,12+(F35-4)*2))</f>
        <v>0</v>
      </c>
      <c r="H35" s="13"/>
      <c r="I35" s="14"/>
    </row>
    <row r="36" spans="1:9" ht="13.5" thickTop="1">
      <c r="A36" s="146" t="s">
        <v>85</v>
      </c>
      <c r="B36" s="150"/>
      <c r="C36" s="150"/>
      <c r="D36" s="150"/>
      <c r="E36" s="150"/>
      <c r="F36" s="150"/>
      <c r="G36" s="96"/>
      <c r="H36" s="6"/>
      <c r="I36" s="10"/>
    </row>
    <row r="37" spans="1:9" ht="13.5" thickBot="1">
      <c r="A37" s="152" t="s">
        <v>114</v>
      </c>
      <c r="B37" s="153"/>
      <c r="C37" s="153"/>
      <c r="D37" s="153"/>
      <c r="E37" s="154"/>
      <c r="F37" s="34"/>
      <c r="G37" s="89">
        <f>IF(F37&lt;=D9,IF(F37&lt;=5,F37*2,IF(F37&gt;5,10+(F37-5)*3)),IF(F37&gt;D9,111111111111))</f>
        <v>0</v>
      </c>
      <c r="H37" s="13"/>
      <c r="I37" s="14"/>
    </row>
    <row r="38" spans="1:9" ht="13.5" thickTop="1">
      <c r="A38" s="146" t="s">
        <v>147</v>
      </c>
      <c r="B38" s="150"/>
      <c r="C38" s="150"/>
      <c r="D38" s="150"/>
      <c r="E38" s="150"/>
      <c r="F38" s="151"/>
      <c r="G38" s="136"/>
      <c r="H38" s="6"/>
      <c r="I38" s="10"/>
    </row>
    <row r="39" spans="1:9" ht="12.75">
      <c r="A39" s="230" t="s">
        <v>146</v>
      </c>
      <c r="B39" s="150"/>
      <c r="C39" s="150"/>
      <c r="D39" s="150"/>
      <c r="E39" s="150"/>
      <c r="F39" s="151"/>
      <c r="G39" s="96"/>
      <c r="H39" s="6"/>
      <c r="I39" s="10"/>
    </row>
    <row r="40" spans="1:9" ht="13.5" thickBot="1">
      <c r="A40" s="152" t="s">
        <v>154</v>
      </c>
      <c r="B40" s="153"/>
      <c r="C40" s="153"/>
      <c r="D40" s="153"/>
      <c r="E40" s="154"/>
      <c r="F40" s="34"/>
      <c r="G40" s="89">
        <f>F40*1</f>
        <v>0</v>
      </c>
      <c r="H40" s="13"/>
      <c r="I40" s="14"/>
    </row>
    <row r="41" spans="1:12" ht="13.5" thickTop="1">
      <c r="A41" s="155" t="s">
        <v>47</v>
      </c>
      <c r="B41" s="234"/>
      <c r="C41" s="234"/>
      <c r="D41" s="234"/>
      <c r="E41" s="234"/>
      <c r="F41" s="151"/>
      <c r="G41" s="105"/>
      <c r="H41" s="6"/>
      <c r="I41" s="10"/>
      <c r="L41" s="2"/>
    </row>
    <row r="42" spans="1:9" ht="12.75">
      <c r="A42" s="149" t="s">
        <v>115</v>
      </c>
      <c r="B42" s="150"/>
      <c r="C42" s="150"/>
      <c r="D42" s="150"/>
      <c r="E42" s="150"/>
      <c r="F42" s="151"/>
      <c r="G42" s="106"/>
      <c r="H42" s="6"/>
      <c r="I42" s="10"/>
    </row>
    <row r="43" spans="1:9" ht="13.5" thickBot="1">
      <c r="A43" s="171" t="s">
        <v>117</v>
      </c>
      <c r="B43" s="172"/>
      <c r="C43" s="172"/>
      <c r="D43" s="172"/>
      <c r="E43" s="172"/>
      <c r="F43" s="34"/>
      <c r="G43" s="97">
        <f>IF(F43&lt;=1,F43*1.5,IF(F43&gt;1,11111111))</f>
        <v>0</v>
      </c>
      <c r="H43" s="13"/>
      <c r="I43" s="14"/>
    </row>
    <row r="44" spans="1:9" ht="13.5" thickTop="1">
      <c r="A44" s="146" t="s">
        <v>48</v>
      </c>
      <c r="B44" s="150"/>
      <c r="C44" s="150"/>
      <c r="D44" s="150"/>
      <c r="E44" s="150"/>
      <c r="F44" s="151"/>
      <c r="G44" s="106"/>
      <c r="H44" s="6"/>
      <c r="I44" s="10"/>
    </row>
    <row r="45" spans="1:9" ht="12.75">
      <c r="A45" s="149" t="s">
        <v>116</v>
      </c>
      <c r="B45" s="150"/>
      <c r="C45" s="150"/>
      <c r="D45" s="150"/>
      <c r="E45" s="150"/>
      <c r="F45" s="151"/>
      <c r="G45" s="106"/>
      <c r="H45" s="6"/>
      <c r="I45" s="10"/>
    </row>
    <row r="46" spans="1:9" ht="13.5" thickBot="1">
      <c r="A46" s="171" t="s">
        <v>118</v>
      </c>
      <c r="B46" s="172"/>
      <c r="C46" s="172"/>
      <c r="D46" s="172"/>
      <c r="E46" s="172"/>
      <c r="F46" s="34"/>
      <c r="G46" s="87">
        <f>IF(F46&lt;=1,F46*3,IF(F46&gt;1,1111111111))</f>
        <v>0</v>
      </c>
      <c r="H46" s="13"/>
      <c r="I46" s="14"/>
    </row>
    <row r="47" spans="1:9" ht="13.5" thickTop="1">
      <c r="A47" s="155" t="s">
        <v>148</v>
      </c>
      <c r="B47" s="156"/>
      <c r="C47" s="156"/>
      <c r="D47" s="156"/>
      <c r="E47" s="156"/>
      <c r="F47" s="157"/>
      <c r="G47" s="96"/>
      <c r="H47" s="6"/>
      <c r="I47" s="10"/>
    </row>
    <row r="48" spans="1:9" ht="12.75">
      <c r="A48" s="218" t="s">
        <v>159</v>
      </c>
      <c r="B48" s="209"/>
      <c r="C48" s="209"/>
      <c r="D48" s="209"/>
      <c r="E48" s="209"/>
      <c r="F48" s="210"/>
      <c r="G48" s="96"/>
      <c r="H48" s="6"/>
      <c r="I48" s="10"/>
    </row>
    <row r="49" spans="1:9" ht="12.75">
      <c r="A49" s="218" t="s">
        <v>158</v>
      </c>
      <c r="B49" s="209"/>
      <c r="C49" s="209"/>
      <c r="D49" s="209"/>
      <c r="E49" s="209"/>
      <c r="F49" s="210"/>
      <c r="G49" s="96"/>
      <c r="H49" s="6"/>
      <c r="I49" s="10"/>
    </row>
    <row r="50" spans="1:9" ht="12.75">
      <c r="A50" s="218" t="s">
        <v>149</v>
      </c>
      <c r="B50" s="232"/>
      <c r="C50" s="232"/>
      <c r="D50" s="232"/>
      <c r="E50" s="232"/>
      <c r="F50" s="233"/>
      <c r="G50" s="96"/>
      <c r="H50" s="6"/>
      <c r="I50" s="10"/>
    </row>
    <row r="51" spans="1:9" ht="12.75">
      <c r="A51" s="218" t="s">
        <v>150</v>
      </c>
      <c r="B51" s="232"/>
      <c r="C51" s="232"/>
      <c r="D51" s="232"/>
      <c r="E51" s="232"/>
      <c r="F51" s="233"/>
      <c r="G51" s="96"/>
      <c r="H51" s="6"/>
      <c r="I51" s="10"/>
    </row>
    <row r="52" spans="1:9" ht="12.75">
      <c r="A52" s="218" t="s">
        <v>151</v>
      </c>
      <c r="B52" s="232"/>
      <c r="C52" s="232"/>
      <c r="D52" s="232"/>
      <c r="E52" s="232"/>
      <c r="F52" s="233"/>
      <c r="G52" s="96"/>
      <c r="H52" s="6"/>
      <c r="I52" s="10"/>
    </row>
    <row r="53" spans="1:9" ht="12.75">
      <c r="A53" s="218" t="s">
        <v>153</v>
      </c>
      <c r="B53" s="209"/>
      <c r="C53" s="209"/>
      <c r="D53" s="209"/>
      <c r="E53" s="209"/>
      <c r="F53" s="210"/>
      <c r="G53" s="96"/>
      <c r="H53" s="6"/>
      <c r="I53" s="10"/>
    </row>
    <row r="54" spans="1:9" ht="13.5" thickBot="1">
      <c r="A54" s="163" t="s">
        <v>46</v>
      </c>
      <c r="B54" s="164"/>
      <c r="C54" s="164"/>
      <c r="D54" s="164"/>
      <c r="E54" s="164"/>
      <c r="F54" s="34"/>
      <c r="G54" s="87">
        <f>IF(F54&lt;=1,F54*10,IF(F54&gt;1,111111111111))</f>
        <v>0</v>
      </c>
      <c r="H54" s="13"/>
      <c r="I54" s="14"/>
    </row>
    <row r="55" spans="1:9" ht="14.25" thickBot="1" thickTop="1">
      <c r="A55" s="8"/>
      <c r="B55" s="8"/>
      <c r="C55" s="8"/>
      <c r="D55" s="8"/>
      <c r="E55" s="8"/>
      <c r="F55" s="8"/>
      <c r="G55" s="64"/>
      <c r="H55" s="5"/>
      <c r="I55" s="5"/>
    </row>
    <row r="56" spans="1:9" ht="16.5" thickBot="1">
      <c r="A56" s="158" t="s">
        <v>4</v>
      </c>
      <c r="B56" s="159"/>
      <c r="C56" s="159"/>
      <c r="D56" s="159"/>
      <c r="E56" s="159"/>
      <c r="F56" s="160"/>
      <c r="G56" s="127">
        <f>SUM(G9:G55)</f>
        <v>0</v>
      </c>
      <c r="H56" s="62"/>
      <c r="I56" s="50"/>
    </row>
    <row r="59" ht="13.5" thickBot="1"/>
    <row r="60" spans="1:9" ht="19.5" thickBot="1">
      <c r="A60" s="179" t="s">
        <v>156</v>
      </c>
      <c r="B60" s="224"/>
      <c r="C60" s="224"/>
      <c r="D60" s="224"/>
      <c r="E60" s="224"/>
      <c r="F60" s="224"/>
      <c r="G60" s="224"/>
      <c r="H60" s="224"/>
      <c r="I60" s="225"/>
    </row>
    <row r="61" spans="1:9" ht="13.5" thickBot="1">
      <c r="A61" s="182" t="s">
        <v>5</v>
      </c>
      <c r="B61" s="191"/>
      <c r="C61" s="191"/>
      <c r="D61" s="191"/>
      <c r="E61" s="191"/>
      <c r="F61" s="222"/>
      <c r="G61" s="95" t="s">
        <v>1</v>
      </c>
      <c r="H61" s="192" t="s">
        <v>2</v>
      </c>
      <c r="I61" s="183"/>
    </row>
    <row r="62" spans="1:9" ht="12.75">
      <c r="A62" s="243" t="s">
        <v>6</v>
      </c>
      <c r="B62" s="244"/>
      <c r="C62" s="244"/>
      <c r="D62" s="244"/>
      <c r="E62" s="244"/>
      <c r="F62" s="245"/>
      <c r="G62" s="6"/>
      <c r="H62" s="6"/>
      <c r="I62" s="10"/>
    </row>
    <row r="63" spans="1:9" ht="12.75">
      <c r="A63" s="149" t="s">
        <v>61</v>
      </c>
      <c r="B63" s="150"/>
      <c r="C63" s="150"/>
      <c r="D63" s="150"/>
      <c r="E63" s="150"/>
      <c r="F63" s="151"/>
      <c r="G63" s="6"/>
      <c r="H63" s="6"/>
      <c r="I63" s="10"/>
    </row>
    <row r="64" spans="1:9" ht="12.75">
      <c r="A64" s="149" t="s">
        <v>145</v>
      </c>
      <c r="B64" s="150"/>
      <c r="C64" s="150"/>
      <c r="D64" s="150"/>
      <c r="E64" s="150"/>
      <c r="F64" s="151"/>
      <c r="G64" s="6"/>
      <c r="H64" s="6"/>
      <c r="I64" s="10"/>
    </row>
    <row r="65" spans="1:9" ht="13.5" thickBot="1">
      <c r="A65" s="217" t="s">
        <v>144</v>
      </c>
      <c r="B65" s="164"/>
      <c r="C65" s="164"/>
      <c r="D65" s="164"/>
      <c r="E65" s="164"/>
      <c r="F65" s="34"/>
      <c r="G65" s="87">
        <f>IF(F65&lt;=1,F65*6,IF(F65&gt;1,11111111111))</f>
        <v>0</v>
      </c>
      <c r="H65" s="28"/>
      <c r="I65" s="14"/>
    </row>
    <row r="66" spans="1:9" ht="13.5" thickTop="1">
      <c r="A66" s="168" t="s">
        <v>119</v>
      </c>
      <c r="B66" s="229"/>
      <c r="C66" s="229"/>
      <c r="D66" s="229"/>
      <c r="E66" s="229"/>
      <c r="F66" s="231"/>
      <c r="G66" s="121"/>
      <c r="H66" s="6"/>
      <c r="I66" s="10"/>
    </row>
    <row r="67" spans="1:9" ht="13.5" thickBot="1">
      <c r="A67" s="173" t="s">
        <v>51</v>
      </c>
      <c r="B67" s="174"/>
      <c r="C67" s="174"/>
      <c r="D67" s="174"/>
      <c r="E67" s="174"/>
      <c r="F67" s="33"/>
      <c r="G67" s="122">
        <f>F67*4</f>
        <v>0</v>
      </c>
      <c r="H67" s="13"/>
      <c r="I67" s="14"/>
    </row>
    <row r="68" spans="1:9" ht="13.5" thickTop="1">
      <c r="A68" s="146" t="s">
        <v>123</v>
      </c>
      <c r="B68" s="147"/>
      <c r="C68" s="147"/>
      <c r="D68" s="147"/>
      <c r="E68" s="147"/>
      <c r="F68" s="148"/>
      <c r="G68" s="88"/>
      <c r="H68" s="6"/>
      <c r="I68" s="10"/>
    </row>
    <row r="69" spans="1:9" ht="12.75">
      <c r="A69" s="149" t="s">
        <v>124</v>
      </c>
      <c r="B69" s="150"/>
      <c r="C69" s="150"/>
      <c r="D69" s="150"/>
      <c r="E69" s="150"/>
      <c r="F69" s="151"/>
      <c r="G69" s="88"/>
      <c r="H69" s="6"/>
      <c r="I69" s="10"/>
    </row>
    <row r="70" spans="1:9" ht="13.5" thickBot="1">
      <c r="A70" s="152" t="s">
        <v>120</v>
      </c>
      <c r="B70" s="153"/>
      <c r="C70" s="153"/>
      <c r="D70" s="153"/>
      <c r="E70" s="154"/>
      <c r="F70" s="33"/>
      <c r="G70" s="122">
        <f>F70*3</f>
        <v>0</v>
      </c>
      <c r="H70" s="13"/>
      <c r="I70" s="14"/>
    </row>
    <row r="71" spans="1:9" ht="13.5" thickTop="1">
      <c r="A71" s="168" t="s">
        <v>121</v>
      </c>
      <c r="B71" s="229"/>
      <c r="C71" s="229"/>
      <c r="D71" s="229"/>
      <c r="E71" s="229"/>
      <c r="F71" s="148"/>
      <c r="G71" s="88"/>
      <c r="H71" s="6"/>
      <c r="I71" s="10"/>
    </row>
    <row r="72" spans="1:9" ht="12.75">
      <c r="A72" s="149" t="s">
        <v>122</v>
      </c>
      <c r="B72" s="150"/>
      <c r="C72" s="150"/>
      <c r="D72" s="150"/>
      <c r="E72" s="150"/>
      <c r="F72" s="151"/>
      <c r="G72" s="88"/>
      <c r="H72" s="6"/>
      <c r="I72" s="10"/>
    </row>
    <row r="73" spans="1:9" ht="12.75">
      <c r="A73" s="149" t="s">
        <v>21</v>
      </c>
      <c r="B73" s="150"/>
      <c r="C73" s="150"/>
      <c r="D73" s="150"/>
      <c r="E73" s="150"/>
      <c r="F73" s="151"/>
      <c r="G73" s="88"/>
      <c r="H73" s="6"/>
      <c r="I73" s="10"/>
    </row>
    <row r="74" spans="1:15" ht="12.75">
      <c r="A74" s="149" t="s">
        <v>140</v>
      </c>
      <c r="B74" s="150"/>
      <c r="C74" s="150"/>
      <c r="D74" s="150"/>
      <c r="E74" s="150"/>
      <c r="F74" s="151"/>
      <c r="G74" s="40"/>
      <c r="H74" s="6"/>
      <c r="I74" s="10"/>
      <c r="N74" s="7"/>
      <c r="O74" s="7"/>
    </row>
    <row r="75" spans="1:15" ht="13.5" thickBot="1">
      <c r="A75" s="163" t="s">
        <v>42</v>
      </c>
      <c r="B75" s="164"/>
      <c r="C75" s="164"/>
      <c r="D75" s="164"/>
      <c r="E75" s="164"/>
      <c r="F75" s="33"/>
      <c r="G75" s="87">
        <f>IF(F75&lt;=1,F75*6,IF(F75&gt;1,1111111111))</f>
        <v>0</v>
      </c>
      <c r="H75" s="13"/>
      <c r="I75" s="14"/>
      <c r="N75" s="7"/>
      <c r="O75" s="7"/>
    </row>
    <row r="76" spans="1:15" ht="14.25" thickBot="1" thickTop="1">
      <c r="A76" s="5"/>
      <c r="B76" s="5"/>
      <c r="C76" s="5"/>
      <c r="D76" s="5"/>
      <c r="E76" s="5"/>
      <c r="F76" s="5"/>
      <c r="G76" s="4"/>
      <c r="H76" s="5"/>
      <c r="I76" s="5"/>
      <c r="N76" s="7"/>
      <c r="O76" s="7"/>
    </row>
    <row r="77" spans="1:15" ht="16.5" thickBot="1">
      <c r="A77" s="158" t="s">
        <v>7</v>
      </c>
      <c r="B77" s="159"/>
      <c r="C77" s="159"/>
      <c r="D77" s="159"/>
      <c r="E77" s="159"/>
      <c r="F77" s="160"/>
      <c r="G77" s="115">
        <f>SUM(G65:G76)</f>
        <v>0</v>
      </c>
      <c r="H77" s="62"/>
      <c r="I77" s="50"/>
      <c r="N77" s="7"/>
      <c r="O77" s="7"/>
    </row>
    <row r="78" spans="1:15" ht="13.5" thickBot="1">
      <c r="A78" s="5"/>
      <c r="B78" s="5"/>
      <c r="C78" s="5"/>
      <c r="D78" s="5"/>
      <c r="E78" s="5"/>
      <c r="F78" s="5"/>
      <c r="G78" s="4"/>
      <c r="H78" s="5"/>
      <c r="I78" s="5"/>
      <c r="N78" s="7"/>
      <c r="O78" s="7"/>
    </row>
    <row r="79" spans="1:9" ht="19.5" thickBot="1">
      <c r="A79" s="179" t="s">
        <v>157</v>
      </c>
      <c r="B79" s="180"/>
      <c r="C79" s="180"/>
      <c r="D79" s="180"/>
      <c r="E79" s="180"/>
      <c r="F79" s="180"/>
      <c r="G79" s="180"/>
      <c r="H79" s="180"/>
      <c r="I79" s="181"/>
    </row>
    <row r="80" spans="1:9" ht="13.5" thickBot="1">
      <c r="A80" s="182" t="s">
        <v>43</v>
      </c>
      <c r="B80" s="191"/>
      <c r="C80" s="191"/>
      <c r="D80" s="191"/>
      <c r="E80" s="191"/>
      <c r="F80" s="183"/>
      <c r="G80" s="69" t="s">
        <v>1</v>
      </c>
      <c r="H80" s="192" t="s">
        <v>2</v>
      </c>
      <c r="I80" s="183"/>
    </row>
    <row r="81" spans="1:9" ht="13.5" thickBot="1">
      <c r="A81" s="176" t="s">
        <v>132</v>
      </c>
      <c r="B81" s="177"/>
      <c r="C81" s="177"/>
      <c r="D81" s="177"/>
      <c r="E81" s="178"/>
      <c r="F81" s="60"/>
      <c r="G81" s="107">
        <f>F81*3</f>
        <v>0</v>
      </c>
      <c r="H81" s="36"/>
      <c r="I81" s="14"/>
    </row>
    <row r="82" spans="1:9" ht="13.5" thickTop="1">
      <c r="A82" s="146" t="s">
        <v>8</v>
      </c>
      <c r="B82" s="147"/>
      <c r="C82" s="147"/>
      <c r="D82" s="147"/>
      <c r="E82" s="147"/>
      <c r="F82" s="147"/>
      <c r="G82" s="88"/>
      <c r="H82" s="52"/>
      <c r="I82" s="10"/>
    </row>
    <row r="83" spans="1:9" ht="12.75">
      <c r="A83" s="149" t="s">
        <v>99</v>
      </c>
      <c r="B83" s="150"/>
      <c r="C83" s="150"/>
      <c r="D83" s="150"/>
      <c r="E83" s="150"/>
      <c r="F83" s="150"/>
      <c r="G83" s="88"/>
      <c r="H83" s="52"/>
      <c r="I83" s="10"/>
    </row>
    <row r="84" spans="1:14" ht="13.5" thickBot="1">
      <c r="A84" s="171" t="s">
        <v>125</v>
      </c>
      <c r="B84" s="172"/>
      <c r="C84" s="172"/>
      <c r="D84" s="172"/>
      <c r="E84" s="172"/>
      <c r="F84" s="34"/>
      <c r="G84" s="87">
        <f>IF(F84&lt;=1,F84*12,IF(F84&gt;1,1111111111))</f>
        <v>0</v>
      </c>
      <c r="H84" s="36"/>
      <c r="I84" s="14"/>
      <c r="N84" s="3"/>
    </row>
    <row r="85" spans="1:9" ht="13.5" thickTop="1">
      <c r="A85" s="146" t="s">
        <v>100</v>
      </c>
      <c r="B85" s="147"/>
      <c r="C85" s="147"/>
      <c r="D85" s="147"/>
      <c r="E85" s="147"/>
      <c r="F85" s="147"/>
      <c r="G85" s="88"/>
      <c r="H85" s="6"/>
      <c r="I85" s="10"/>
    </row>
    <row r="86" spans="1:9" ht="12.75">
      <c r="A86" s="149" t="s">
        <v>101</v>
      </c>
      <c r="B86" s="150"/>
      <c r="C86" s="150"/>
      <c r="D86" s="150"/>
      <c r="E86" s="150"/>
      <c r="F86" s="150"/>
      <c r="G86" s="88"/>
      <c r="H86" s="6"/>
      <c r="I86" s="10"/>
    </row>
    <row r="87" spans="1:9" ht="13.5" thickBot="1">
      <c r="A87" s="152" t="s">
        <v>126</v>
      </c>
      <c r="B87" s="153"/>
      <c r="C87" s="153"/>
      <c r="D87" s="153"/>
      <c r="E87" s="154"/>
      <c r="F87" s="34"/>
      <c r="G87" s="41">
        <f>F87*5</f>
        <v>0</v>
      </c>
      <c r="H87" s="13"/>
      <c r="I87" s="14"/>
    </row>
    <row r="88" spans="1:9" ht="13.5" thickTop="1">
      <c r="A88" s="168" t="s">
        <v>18</v>
      </c>
      <c r="B88" s="229"/>
      <c r="C88" s="229"/>
      <c r="D88" s="229"/>
      <c r="E88" s="229"/>
      <c r="F88" s="148"/>
      <c r="G88" s="123"/>
      <c r="H88" s="6"/>
      <c r="I88" s="10"/>
    </row>
    <row r="89" spans="1:9" ht="12.75">
      <c r="A89" s="149" t="s">
        <v>73</v>
      </c>
      <c r="B89" s="150"/>
      <c r="C89" s="150"/>
      <c r="D89" s="150"/>
      <c r="E89" s="150"/>
      <c r="F89" s="151"/>
      <c r="G89" s="88"/>
      <c r="H89" s="6"/>
      <c r="I89" s="10"/>
    </row>
    <row r="90" spans="1:9" ht="13.5" thickBot="1">
      <c r="A90" s="152" t="s">
        <v>127</v>
      </c>
      <c r="B90" s="153"/>
      <c r="C90" s="153"/>
      <c r="D90" s="153"/>
      <c r="E90" s="154"/>
      <c r="F90" s="34"/>
      <c r="G90" s="41">
        <f>F90*3</f>
        <v>0</v>
      </c>
      <c r="H90" s="13"/>
      <c r="I90" s="14"/>
    </row>
    <row r="91" spans="1:9" ht="13.5" thickTop="1">
      <c r="A91" s="146" t="s">
        <v>102</v>
      </c>
      <c r="B91" s="147"/>
      <c r="C91" s="147"/>
      <c r="D91" s="147"/>
      <c r="E91" s="147"/>
      <c r="F91" s="147"/>
      <c r="G91" s="88"/>
      <c r="H91" s="6"/>
      <c r="I91" s="10"/>
    </row>
    <row r="92" spans="1:9" ht="12.75">
      <c r="A92" s="149" t="s">
        <v>9</v>
      </c>
      <c r="B92" s="150"/>
      <c r="C92" s="150"/>
      <c r="D92" s="150"/>
      <c r="E92" s="150"/>
      <c r="F92" s="150"/>
      <c r="G92" s="88"/>
      <c r="H92" s="6"/>
      <c r="I92" s="10"/>
    </row>
    <row r="93" spans="1:9" ht="13.5" thickBot="1">
      <c r="A93" s="152" t="s">
        <v>128</v>
      </c>
      <c r="B93" s="153"/>
      <c r="C93" s="153"/>
      <c r="D93" s="153"/>
      <c r="E93" s="154"/>
      <c r="F93" s="34"/>
      <c r="G93" s="41">
        <f>F93*1</f>
        <v>0</v>
      </c>
      <c r="H93" s="13"/>
      <c r="I93" s="14"/>
    </row>
    <row r="94" spans="1:9" ht="13.5" thickTop="1">
      <c r="A94" s="146" t="s">
        <v>19</v>
      </c>
      <c r="B94" s="147"/>
      <c r="C94" s="147"/>
      <c r="D94" s="147"/>
      <c r="E94" s="147"/>
      <c r="F94" s="147"/>
      <c r="G94" s="88"/>
      <c r="H94" s="6"/>
      <c r="I94" s="10"/>
    </row>
    <row r="95" spans="1:9" ht="12.75">
      <c r="A95" s="149" t="s">
        <v>129</v>
      </c>
      <c r="B95" s="150"/>
      <c r="C95" s="150"/>
      <c r="D95" s="150"/>
      <c r="E95" s="150"/>
      <c r="F95" s="150"/>
      <c r="G95" s="88"/>
      <c r="H95" s="6"/>
      <c r="I95" s="10"/>
    </row>
    <row r="96" spans="1:9" ht="13.5" thickBot="1">
      <c r="A96" s="152" t="s">
        <v>130</v>
      </c>
      <c r="B96" s="153"/>
      <c r="C96" s="153"/>
      <c r="D96" s="153"/>
      <c r="E96" s="154"/>
      <c r="F96" s="34"/>
      <c r="G96" s="41">
        <f>F96*5</f>
        <v>0</v>
      </c>
      <c r="H96" s="13"/>
      <c r="I96" s="14"/>
    </row>
    <row r="97" spans="1:9" ht="13.5" thickTop="1">
      <c r="A97" s="146" t="s">
        <v>131</v>
      </c>
      <c r="B97" s="147"/>
      <c r="C97" s="147"/>
      <c r="D97" s="147"/>
      <c r="E97" s="147"/>
      <c r="F97" s="147"/>
      <c r="G97" s="88"/>
      <c r="H97" s="6"/>
      <c r="I97" s="10"/>
    </row>
    <row r="98" spans="1:9" ht="13.5" thickBot="1">
      <c r="A98" s="163" t="s">
        <v>22</v>
      </c>
      <c r="B98" s="164"/>
      <c r="C98" s="164"/>
      <c r="D98" s="164"/>
      <c r="E98" s="164"/>
      <c r="F98" s="92"/>
      <c r="G98" s="39">
        <f>IF(F98&lt;=1,F98*5,IF(F98&gt;1,1111111111))</f>
        <v>0</v>
      </c>
      <c r="H98" s="13"/>
      <c r="I98" s="14"/>
    </row>
    <row r="99" spans="1:9" ht="13.5" thickTop="1">
      <c r="A99" s="168" t="s">
        <v>27</v>
      </c>
      <c r="B99" s="229"/>
      <c r="C99" s="229"/>
      <c r="D99" s="229"/>
      <c r="E99" s="229"/>
      <c r="F99" s="229"/>
      <c r="G99" s="40"/>
      <c r="H99" s="6"/>
      <c r="I99" s="10"/>
    </row>
    <row r="100" spans="1:9" ht="12.75">
      <c r="A100" s="149" t="s">
        <v>133</v>
      </c>
      <c r="B100" s="150"/>
      <c r="C100" s="150"/>
      <c r="D100" s="150"/>
      <c r="E100" s="150"/>
      <c r="F100" s="150"/>
      <c r="G100" s="40"/>
      <c r="H100" s="6"/>
      <c r="I100" s="10"/>
    </row>
    <row r="101" spans="1:9" ht="13.5" thickBot="1">
      <c r="A101" s="163" t="s">
        <v>22</v>
      </c>
      <c r="B101" s="164"/>
      <c r="C101" s="164"/>
      <c r="D101" s="164"/>
      <c r="E101" s="164"/>
      <c r="F101" s="34"/>
      <c r="G101" s="39">
        <f>IF(F101&lt;=1,F101*1,IF(F101&gt;1,1111111111))</f>
        <v>0</v>
      </c>
      <c r="H101" s="13"/>
      <c r="I101" s="14"/>
    </row>
    <row r="102" spans="1:9" ht="13.5" thickTop="1">
      <c r="A102" s="208" t="s">
        <v>29</v>
      </c>
      <c r="B102" s="209"/>
      <c r="C102" s="209"/>
      <c r="D102" s="209"/>
      <c r="E102" s="209"/>
      <c r="F102" s="210"/>
      <c r="G102" s="43"/>
      <c r="H102" s="6"/>
      <c r="I102" s="10"/>
    </row>
    <row r="103" spans="1:9" ht="13.5" thickBot="1">
      <c r="A103" s="211" t="s">
        <v>11</v>
      </c>
      <c r="B103" s="212"/>
      <c r="C103" s="212"/>
      <c r="D103" s="212"/>
      <c r="E103" s="212"/>
      <c r="F103" s="213"/>
      <c r="G103" s="124">
        <f>IF((G87+G90+G93+G96+G98+G101)&lt;=10,(G87+G90+G93+G96+G98+G101),IF((G87+G90+G93+G96+G98+G101)&gt;10,10))</f>
        <v>0</v>
      </c>
      <c r="H103" s="54"/>
      <c r="I103" s="14"/>
    </row>
    <row r="104" spans="1:9" ht="13.5" thickTop="1">
      <c r="A104" s="168" t="s">
        <v>28</v>
      </c>
      <c r="B104" s="229"/>
      <c r="C104" s="229"/>
      <c r="D104" s="229"/>
      <c r="E104" s="229"/>
      <c r="F104" s="231"/>
      <c r="G104" s="125"/>
      <c r="H104" s="6"/>
      <c r="I104" s="10"/>
    </row>
    <row r="105" spans="1:9" ht="12.75">
      <c r="A105" s="149" t="s">
        <v>134</v>
      </c>
      <c r="B105" s="150"/>
      <c r="C105" s="150"/>
      <c r="D105" s="150"/>
      <c r="E105" s="150"/>
      <c r="F105" s="151"/>
      <c r="G105" s="42"/>
      <c r="H105" s="6"/>
      <c r="I105" s="10"/>
    </row>
    <row r="106" spans="1:9" ht="12.75">
      <c r="A106" s="149" t="s">
        <v>135</v>
      </c>
      <c r="B106" s="150"/>
      <c r="C106" s="150"/>
      <c r="D106" s="150"/>
      <c r="E106" s="150"/>
      <c r="F106" s="151"/>
      <c r="G106" s="42"/>
      <c r="H106" s="6"/>
      <c r="I106" s="10"/>
    </row>
    <row r="107" spans="1:9" ht="12.75">
      <c r="A107" s="149" t="s">
        <v>136</v>
      </c>
      <c r="B107" s="150"/>
      <c r="C107" s="150"/>
      <c r="D107" s="150"/>
      <c r="E107" s="150"/>
      <c r="F107" s="151"/>
      <c r="G107" s="126"/>
      <c r="H107" s="52"/>
      <c r="I107" s="10"/>
    </row>
    <row r="108" spans="1:9" ht="13.5" thickBot="1">
      <c r="A108" s="152" t="s">
        <v>75</v>
      </c>
      <c r="B108" s="153"/>
      <c r="C108" s="153"/>
      <c r="D108" s="153"/>
      <c r="E108" s="154"/>
      <c r="F108" s="34"/>
      <c r="G108" s="107">
        <f>IF(F108&lt;=3,F108*1,IF(F108&gt;3,1111111111))</f>
        <v>0</v>
      </c>
      <c r="H108" s="36"/>
      <c r="I108" s="14"/>
    </row>
    <row r="109" spans="1:9" ht="14.25" thickBot="1" thickTop="1">
      <c r="A109" s="8"/>
      <c r="B109" s="8"/>
      <c r="C109" s="8"/>
      <c r="D109" s="8"/>
      <c r="E109" s="8"/>
      <c r="F109" s="8"/>
      <c r="G109" s="111"/>
      <c r="H109" s="27"/>
      <c r="I109" s="5"/>
    </row>
    <row r="110" spans="1:9" ht="16.5" thickBot="1">
      <c r="A110" s="158" t="s">
        <v>23</v>
      </c>
      <c r="B110" s="159"/>
      <c r="C110" s="159"/>
      <c r="D110" s="159"/>
      <c r="E110" s="159"/>
      <c r="F110" s="160"/>
      <c r="G110" s="115">
        <f>G81+G84+G103+G108</f>
        <v>0</v>
      </c>
      <c r="H110" s="62"/>
      <c r="I110" s="50"/>
    </row>
    <row r="111" spans="1:9" ht="12.75">
      <c r="A111" s="8"/>
      <c r="B111" s="8"/>
      <c r="C111" s="8"/>
      <c r="D111" s="8"/>
      <c r="E111" s="8"/>
      <c r="F111" s="8"/>
      <c r="G111" s="5"/>
      <c r="H111" s="27"/>
      <c r="I111" s="5"/>
    </row>
    <row r="113" spans="1:9" ht="12.75">
      <c r="A113" s="142" t="s">
        <v>13</v>
      </c>
      <c r="B113" s="139"/>
      <c r="C113" s="140"/>
      <c r="D113" s="141"/>
      <c r="E113" s="2"/>
      <c r="F113" s="206" t="s">
        <v>14</v>
      </c>
      <c r="G113" s="207"/>
      <c r="H113" s="2"/>
      <c r="I113" s="2"/>
    </row>
    <row r="115" spans="4:9" ht="13.5" thickBot="1">
      <c r="D115" s="2"/>
      <c r="E115" s="16"/>
      <c r="F115" s="16"/>
      <c r="G115" s="16"/>
      <c r="H115" s="16"/>
      <c r="I115" s="16"/>
    </row>
  </sheetData>
  <sheetProtection/>
  <mergeCells count="102">
    <mergeCell ref="A38:F38"/>
    <mergeCell ref="A48:F48"/>
    <mergeCell ref="A49:F49"/>
    <mergeCell ref="A50:F50"/>
    <mergeCell ref="A43:E43"/>
    <mergeCell ref="A67:E67"/>
    <mergeCell ref="A11:C11"/>
    <mergeCell ref="A96:E96"/>
    <mergeCell ref="A98:E98"/>
    <mergeCell ref="A101:E101"/>
    <mergeCell ref="A13:F13"/>
    <mergeCell ref="A69:F69"/>
    <mergeCell ref="A62:F62"/>
    <mergeCell ref="A45:F45"/>
    <mergeCell ref="A63:F63"/>
    <mergeCell ref="A68:F68"/>
    <mergeCell ref="A95:F95"/>
    <mergeCell ref="A91:F91"/>
    <mergeCell ref="A92:F92"/>
    <mergeCell ref="A102:F102"/>
    <mergeCell ref="A93:E93"/>
    <mergeCell ref="A94:F94"/>
    <mergeCell ref="A97:F97"/>
    <mergeCell ref="A15:F15"/>
    <mergeCell ref="A26:F26"/>
    <mergeCell ref="A24:F24"/>
    <mergeCell ref="A17:F17"/>
    <mergeCell ref="A18:F18"/>
    <mergeCell ref="A19:F19"/>
    <mergeCell ref="B20:C20"/>
    <mergeCell ref="A21:F21"/>
    <mergeCell ref="A16:E16"/>
    <mergeCell ref="H7:I7"/>
    <mergeCell ref="F113:G113"/>
    <mergeCell ref="A66:F66"/>
    <mergeCell ref="A82:F82"/>
    <mergeCell ref="A83:F83"/>
    <mergeCell ref="A79:I79"/>
    <mergeCell ref="A85:F85"/>
    <mergeCell ref="A77:F77"/>
    <mergeCell ref="A81:E81"/>
    <mergeCell ref="A108:E108"/>
    <mergeCell ref="A34:F34"/>
    <mergeCell ref="A1:I1"/>
    <mergeCell ref="A2:I2"/>
    <mergeCell ref="A6:I6"/>
    <mergeCell ref="A7:F7"/>
    <mergeCell ref="A5:B5"/>
    <mergeCell ref="C5:D5"/>
    <mergeCell ref="F3:G3"/>
    <mergeCell ref="B3:E3"/>
    <mergeCell ref="H5:I5"/>
    <mergeCell ref="A105:F105"/>
    <mergeCell ref="A110:F110"/>
    <mergeCell ref="A106:F106"/>
    <mergeCell ref="H61:I61"/>
    <mergeCell ref="A90:E90"/>
    <mergeCell ref="A41:F41"/>
    <mergeCell ref="A44:F44"/>
    <mergeCell ref="A47:F47"/>
    <mergeCell ref="A56:F56"/>
    <mergeCell ref="A53:F53"/>
    <mergeCell ref="A27:F27"/>
    <mergeCell ref="A70:E70"/>
    <mergeCell ref="A60:I60"/>
    <mergeCell ref="A61:F61"/>
    <mergeCell ref="A39:F39"/>
    <mergeCell ref="A88:F88"/>
    <mergeCell ref="A52:F52"/>
    <mergeCell ref="A42:F42"/>
    <mergeCell ref="A51:F51"/>
    <mergeCell ref="H80:I80"/>
    <mergeCell ref="A107:F107"/>
    <mergeCell ref="A89:F89"/>
    <mergeCell ref="A104:F104"/>
    <mergeCell ref="A10:F10"/>
    <mergeCell ref="A30:F30"/>
    <mergeCell ref="A12:F12"/>
    <mergeCell ref="A37:E37"/>
    <mergeCell ref="A40:E40"/>
    <mergeCell ref="A65:E65"/>
    <mergeCell ref="A36:F36"/>
    <mergeCell ref="A14:E14"/>
    <mergeCell ref="A32:B32"/>
    <mergeCell ref="A8:F8"/>
    <mergeCell ref="A75:E75"/>
    <mergeCell ref="A74:F74"/>
    <mergeCell ref="A71:F71"/>
    <mergeCell ref="A72:F72"/>
    <mergeCell ref="A73:F73"/>
    <mergeCell ref="A22:F22"/>
    <mergeCell ref="A29:F29"/>
    <mergeCell ref="A103:F103"/>
    <mergeCell ref="A99:F99"/>
    <mergeCell ref="A100:F100"/>
    <mergeCell ref="A64:F64"/>
    <mergeCell ref="A54:E54"/>
    <mergeCell ref="A46:E46"/>
    <mergeCell ref="A84:E84"/>
    <mergeCell ref="A87:E87"/>
    <mergeCell ref="A86:F86"/>
    <mergeCell ref="A80:F80"/>
  </mergeCells>
  <printOptions/>
  <pageMargins left="0.55" right="0.33" top="0.45" bottom="0.55" header="0.29" footer="0.3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ut02</cp:lastModifiedBy>
  <cp:lastPrinted>2017-03-15T11:14:56Z</cp:lastPrinted>
  <dcterms:created xsi:type="dcterms:W3CDTF">2003-10-05T08:15:33Z</dcterms:created>
  <dcterms:modified xsi:type="dcterms:W3CDTF">2023-03-13T08:34:04Z</dcterms:modified>
  <cp:category/>
  <cp:version/>
  <cp:contentType/>
  <cp:contentStatus/>
</cp:coreProperties>
</file>